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การเงินคณะพลศึกษา\จินดา\สอนเกินภาระงาน\"/>
    </mc:Choice>
  </mc:AlternateContent>
  <bookViews>
    <workbookView xWindow="0" yWindow="0" windowWidth="28800" windowHeight="11730" activeTab="2"/>
  </bookViews>
  <sheets>
    <sheet name="แบบเบิกในเวลา" sheetId="1" r:id="rId1"/>
    <sheet name="แบบเบิกนอกเวลา" sheetId="2" r:id="rId2"/>
    <sheet name="หลักฐานการเบิกจ่าย" sheetId="3" r:id="rId3"/>
  </sheets>
  <externalReferences>
    <externalReference r:id="rId4"/>
  </externalReferences>
  <definedNames>
    <definedName name="_xlnm.Print_Area" localSheetId="2">หลักฐานการเบิกจ่าย!$A$1:$T$25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3" l="1"/>
  <c r="K2" i="3"/>
  <c r="L11" i="3" l="1"/>
  <c r="D13" i="3" s="1"/>
  <c r="B14" i="3" s="1"/>
  <c r="J8" i="3"/>
  <c r="H8" i="3"/>
  <c r="F8" i="3" s="1"/>
  <c r="B8" i="3"/>
  <c r="F16" i="3" s="1"/>
  <c r="M22" i="2"/>
  <c r="G22" i="2"/>
  <c r="F22" i="2"/>
  <c r="H22" i="2" s="1"/>
  <c r="N22" i="2" s="1"/>
  <c r="M21" i="2"/>
  <c r="G21" i="2"/>
  <c r="H21" i="2" s="1"/>
  <c r="N21" i="2" s="1"/>
  <c r="F21" i="2"/>
  <c r="M20" i="2"/>
  <c r="G20" i="2"/>
  <c r="F20" i="2"/>
  <c r="H20" i="2" s="1"/>
  <c r="N20" i="2" s="1"/>
  <c r="M19" i="2"/>
  <c r="G19" i="2"/>
  <c r="F19" i="2"/>
  <c r="H19" i="2" s="1"/>
  <c r="N19" i="2" s="1"/>
  <c r="M18" i="2"/>
  <c r="G18" i="2"/>
  <c r="F18" i="2"/>
  <c r="H18" i="2" s="1"/>
  <c r="N18" i="2" s="1"/>
  <c r="M17" i="2"/>
  <c r="G17" i="2"/>
  <c r="H17" i="2" s="1"/>
  <c r="N17" i="2" s="1"/>
  <c r="F17" i="2"/>
  <c r="M16" i="2"/>
  <c r="G16" i="2"/>
  <c r="F16" i="2"/>
  <c r="H16" i="2" s="1"/>
  <c r="N16" i="2" s="1"/>
  <c r="M15" i="2"/>
  <c r="G15" i="2"/>
  <c r="F15" i="2"/>
  <c r="H15" i="2" s="1"/>
  <c r="N15" i="2" s="1"/>
  <c r="M14" i="2"/>
  <c r="H14" i="2"/>
  <c r="N14" i="2" s="1"/>
  <c r="G14" i="2"/>
  <c r="F14" i="2"/>
  <c r="M13" i="2"/>
  <c r="G13" i="2"/>
  <c r="H13" i="2" s="1"/>
  <c r="N13" i="2" s="1"/>
  <c r="F13" i="2"/>
  <c r="M12" i="2"/>
  <c r="G12" i="2"/>
  <c r="F12" i="2"/>
  <c r="H12" i="2" s="1"/>
  <c r="N12" i="2" s="1"/>
  <c r="M11" i="2"/>
  <c r="G11" i="2"/>
  <c r="F11" i="2"/>
  <c r="H11" i="2" s="1"/>
  <c r="N11" i="2" s="1"/>
  <c r="M10" i="2"/>
  <c r="H10" i="2"/>
  <c r="N10" i="2" s="1"/>
  <c r="G10" i="2"/>
  <c r="F10" i="2"/>
  <c r="M9" i="2"/>
  <c r="G9" i="2"/>
  <c r="H9" i="2" s="1"/>
  <c r="N9" i="2" s="1"/>
  <c r="F9" i="2"/>
  <c r="I2" i="2"/>
  <c r="I40" i="1"/>
  <c r="L40" i="1" s="1"/>
  <c r="H40" i="1"/>
  <c r="L39" i="1"/>
  <c r="I39" i="1"/>
  <c r="H39" i="1"/>
  <c r="I38" i="1"/>
  <c r="L38" i="1" s="1"/>
  <c r="H38" i="1"/>
  <c r="I37" i="1"/>
  <c r="L37" i="1" s="1"/>
  <c r="H37" i="1"/>
  <c r="I36" i="1"/>
  <c r="L36" i="1" s="1"/>
  <c r="H36" i="1"/>
  <c r="L35" i="1"/>
  <c r="I35" i="1"/>
  <c r="H35" i="1"/>
  <c r="K23" i="1"/>
  <c r="N21" i="1"/>
  <c r="G21" i="1"/>
  <c r="F21" i="1"/>
  <c r="H21" i="1" s="1"/>
  <c r="K21" i="1" s="1"/>
  <c r="N20" i="1"/>
  <c r="G20" i="1"/>
  <c r="H20" i="1" s="1"/>
  <c r="K20" i="1" s="1"/>
  <c r="F20" i="1"/>
  <c r="N19" i="1"/>
  <c r="G19" i="1"/>
  <c r="F19" i="1"/>
  <c r="H19" i="1" s="1"/>
  <c r="K19" i="1" s="1"/>
  <c r="O19" i="1" s="1"/>
  <c r="N18" i="1"/>
  <c r="G18" i="1"/>
  <c r="F18" i="1"/>
  <c r="N17" i="1"/>
  <c r="G17" i="1"/>
  <c r="F17" i="1"/>
  <c r="H17" i="1" s="1"/>
  <c r="K17" i="1" s="1"/>
  <c r="N16" i="1"/>
  <c r="G16" i="1"/>
  <c r="H16" i="1" s="1"/>
  <c r="K16" i="1" s="1"/>
  <c r="O16" i="1" s="1"/>
  <c r="F16" i="1"/>
  <c r="N15" i="1"/>
  <c r="G15" i="1"/>
  <c r="F15" i="1"/>
  <c r="H15" i="1" s="1"/>
  <c r="K15" i="1" s="1"/>
  <c r="O15" i="1" s="1"/>
  <c r="N14" i="1"/>
  <c r="G14" i="1"/>
  <c r="F14" i="1"/>
  <c r="N13" i="1"/>
  <c r="G13" i="1"/>
  <c r="F13" i="1"/>
  <c r="H13" i="1" s="1"/>
  <c r="K13" i="1" s="1"/>
  <c r="N12" i="1"/>
  <c r="G12" i="1"/>
  <c r="H12" i="1" s="1"/>
  <c r="K12" i="1" s="1"/>
  <c r="O12" i="1" s="1"/>
  <c r="F12" i="1"/>
  <c r="N11" i="1"/>
  <c r="G11" i="1"/>
  <c r="F11" i="1"/>
  <c r="H11" i="1" s="1"/>
  <c r="K11" i="1" s="1"/>
  <c r="O11" i="1" s="1"/>
  <c r="N10" i="1"/>
  <c r="G10" i="1"/>
  <c r="F10" i="1"/>
  <c r="N9" i="1"/>
  <c r="G9" i="1"/>
  <c r="F9" i="1"/>
  <c r="H9" i="1" s="1"/>
  <c r="K9" i="1" s="1"/>
  <c r="N8" i="1"/>
  <c r="G8" i="1"/>
  <c r="H8" i="1" s="1"/>
  <c r="K8" i="1" s="1"/>
  <c r="F8" i="1"/>
  <c r="I2" i="1"/>
  <c r="O20" i="1" l="1"/>
  <c r="O9" i="1"/>
  <c r="H10" i="1"/>
  <c r="K10" i="1" s="1"/>
  <c r="O10" i="1" s="1"/>
  <c r="O13" i="1"/>
  <c r="H14" i="1"/>
  <c r="K14" i="1" s="1"/>
  <c r="O14" i="1" s="1"/>
  <c r="O17" i="1"/>
  <c r="H18" i="1"/>
  <c r="K18" i="1" s="1"/>
  <c r="O18" i="1" s="1"/>
  <c r="O21" i="1"/>
  <c r="N23" i="2"/>
  <c r="O8" i="1"/>
  <c r="L41" i="1"/>
  <c r="I41" i="1"/>
  <c r="K22" i="1" l="1"/>
  <c r="K24" i="1" s="1"/>
</calcChain>
</file>

<file path=xl/sharedStrings.xml><?xml version="1.0" encoding="utf-8"?>
<sst xmlns="http://schemas.openxmlformats.org/spreadsheetml/2006/main" count="252" uniqueCount="135">
  <si>
    <t>แบบคำนวณเบิกค่าสอนเกินเกณฑ์ภาระงานในเวลาราชการ</t>
  </si>
  <si>
    <t>ภาคเรียนที่</t>
  </si>
  <si>
    <t>ปีการศึกษา</t>
  </si>
  <si>
    <t>สิงหาคม -ธันวาคม</t>
  </si>
  <si>
    <t xml:space="preserve">ของ </t>
  </si>
  <si>
    <t>(ชื่อผู้สอน)</t>
  </si>
  <si>
    <r>
      <t xml:space="preserve">ตามเกณฑ์     </t>
    </r>
    <r>
      <rPr>
        <sz val="14"/>
        <rFont val="Wingdings"/>
        <charset val="2"/>
      </rPr>
      <t/>
    </r>
  </si>
  <si>
    <t>ระดับปริญญาตรี/โท,เอก</t>
  </si>
  <si>
    <t>มกราคม-พฤษภาคม</t>
  </si>
  <si>
    <t>รายวิชาที่ทำการสอนในเวลาราชการ</t>
  </si>
  <si>
    <t>เกณฑ์การสอนตามประกาศคณะพลศึกษา</t>
  </si>
  <si>
    <t>รหัส</t>
  </si>
  <si>
    <t>ตอน</t>
  </si>
  <si>
    <t>จำนวนนิสิต</t>
  </si>
  <si>
    <t>ชื่อวิชา</t>
  </si>
  <si>
    <t>นก.</t>
  </si>
  <si>
    <t>หน่วยชม./สัปดาห์</t>
  </si>
  <si>
    <t>จำนวนผู้สอน</t>
  </si>
  <si>
    <t>สัปดาห์ที่สอน (B)</t>
  </si>
  <si>
    <t>*คิดเป็นหน่วยชม.</t>
  </si>
  <si>
    <t>หมายเหตุ</t>
  </si>
  <si>
    <t>ระดับปริญญาตรีอย่างเดียว</t>
  </si>
  <si>
    <t>ทฤษฎี</t>
  </si>
  <si>
    <t>ปฏิบัติ</t>
  </si>
  <si>
    <t>รวม(A)</t>
  </si>
  <si>
    <t>ระดับการสอน</t>
  </si>
  <si>
    <t>ประเภท</t>
  </si>
  <si>
    <t>อัตรา</t>
  </si>
  <si>
    <t>จำนวนเงิน</t>
  </si>
  <si>
    <t>คณบดี</t>
  </si>
  <si>
    <t>1(0-2)</t>
  </si>
  <si>
    <t>2(1-2)</t>
  </si>
  <si>
    <t>หน่วยกิต (นก.)</t>
  </si>
  <si>
    <t>3(3-0)</t>
  </si>
  <si>
    <t>3(0-6)</t>
  </si>
  <si>
    <t>2(2-0)</t>
  </si>
  <si>
    <t>3(2-2)</t>
  </si>
  <si>
    <t>รวมภาระงานสอนทั้งหมด</t>
  </si>
  <si>
    <t>คณบดีเบิกได้ 3 นก.</t>
  </si>
  <si>
    <t>รองคณบดี,หัวหน้าภาค เบิกไม่เกิน 12 นก.</t>
  </si>
  <si>
    <t xml:space="preserve">จำนวนชั่วโมงสอนเกินเกณฑ์ภาระงาน </t>
  </si>
  <si>
    <t>ผู้ช่วยคณบดี เบิกไม่เกิน 15 นก.</t>
  </si>
  <si>
    <t>* การคิดเป็นหน่วย ชม.</t>
  </si>
  <si>
    <t xml:space="preserve">  = (จำนวนหน่วยชั่วโมงรวม÷15สัปดาห์) X สัปดาห์ที่สอนจริง</t>
  </si>
  <si>
    <t>ตรี</t>
  </si>
  <si>
    <t>ไม่มีวิจัย</t>
  </si>
  <si>
    <t>* หรือ</t>
  </si>
  <si>
    <t xml:space="preserve">   = (A÷15) X B</t>
  </si>
  <si>
    <t>โท</t>
  </si>
  <si>
    <t>วิจัย TCI</t>
  </si>
  <si>
    <t>เอก</t>
  </si>
  <si>
    <t>วิจัยนานาชาติ</t>
  </si>
  <si>
    <t>รายวิชาที่ใช้เบิก</t>
  </si>
  <si>
    <t>ระดับ</t>
  </si>
  <si>
    <t>วิจัย ก.พ.อ.</t>
  </si>
  <si>
    <t>*คิดเป็นหน่วยชม.  (A)</t>
  </si>
  <si>
    <t>อัตรา (B)</t>
  </si>
  <si>
    <t>สัปดาห์ที่สอน (C)</t>
  </si>
  <si>
    <t>เป็นเงิน</t>
  </si>
  <si>
    <t>&lt;10</t>
  </si>
  <si>
    <t>รวม</t>
  </si>
  <si>
    <t>&lt;=40</t>
  </si>
  <si>
    <t>&lt;=60</t>
  </si>
  <si>
    <t>&gt;60</t>
  </si>
  <si>
    <t>&lt;=2</t>
  </si>
  <si>
    <t>&lt;=10</t>
  </si>
  <si>
    <t>&lt;=20</t>
  </si>
  <si>
    <t>&gt;20</t>
  </si>
  <si>
    <t>รวมเบิกเงิน</t>
  </si>
  <si>
    <t>* เป็นเงิน</t>
  </si>
  <si>
    <t xml:space="preserve">  = จำนวนหน่วยชั่วโมงรวม X อัตรา X สัปดาห์ที่สอนจริง</t>
  </si>
  <si>
    <t xml:space="preserve">   = A X B X C</t>
  </si>
  <si>
    <t>ระดับปริญญาโท,เอก</t>
  </si>
  <si>
    <t>จำนวนเงิน (C)</t>
  </si>
  <si>
    <t>ระดับปริญญาโท</t>
  </si>
  <si>
    <t>ระดับปริญญาเอก</t>
  </si>
  <si>
    <t>หลักฐานการเบิกจ่ายเงินค่าสอนพิเศษและค่าสอนเกินภาระงานสอนในสถาบันอุดมศึกษา</t>
  </si>
  <si>
    <t>ภาควิชา</t>
  </si>
  <si>
    <t xml:space="preserve">ส่วนราชการ มหาวิทยาลัยศรีนครินทรวิโรฒ  คณะพลศึกษา  </t>
  </si>
  <si>
    <t>ภาคการศึกษาที่</t>
  </si>
  <si>
    <t>หัวหน้าภาควิชาพลศึกษา</t>
  </si>
  <si>
    <t>ลำดับที่</t>
  </si>
  <si>
    <t>ชื่อ - นามสกุล</t>
  </si>
  <si>
    <t>จำนวนหน่วยชม.ที่สอน</t>
  </si>
  <si>
    <t>จำนวนเงินที่เบิก</t>
  </si>
  <si>
    <t xml:space="preserve">จำนวนเงิน </t>
  </si>
  <si>
    <t>หัวหน้าภาควิชาสุขศึกษา</t>
  </si>
  <si>
    <t>พิเศษและสอนเกินภาระ</t>
  </si>
  <si>
    <t>ได้แต่ละระดับ</t>
  </si>
  <si>
    <t>รวมทั้ง</t>
  </si>
  <si>
    <t>หัวหน้าภาควิชาสันศึกษา</t>
  </si>
  <si>
    <t>ตำแหน่ง</t>
  </si>
  <si>
    <t>ผู้ได้รับเชิญ</t>
  </si>
  <si>
    <t>ป.ตรี</t>
  </si>
  <si>
    <t>ป.โท-เอก</t>
  </si>
  <si>
    <t>งานสอนแต่ละระดับ</t>
  </si>
  <si>
    <t>ป.ตรีและ</t>
  </si>
  <si>
    <t>ลายมือชื่อ</t>
  </si>
  <si>
    <t>วัน/เดือน/ปี</t>
  </si>
  <si>
    <t>หัวหน้าภาควิชาวิทยาศาสตร์การกีฬา</t>
  </si>
  <si>
    <t>ผู้ทำการสอน</t>
  </si>
  <si>
    <t>ให้สอน</t>
  </si>
  <si>
    <t xml:space="preserve">หรือ </t>
  </si>
  <si>
    <t>ผู้รับเงิน</t>
  </si>
  <si>
    <t>ที่รับเงิน</t>
  </si>
  <si>
    <t>หัวหน้าภาควิชาสาธารณสุขศาสตร์</t>
  </si>
  <si>
    <t>เทียบเท่า</t>
  </si>
  <si>
    <t>1</t>
  </si>
  <si>
    <t>รวมเป็นเงิน</t>
  </si>
  <si>
    <t>รวมจำนวนเงินค่าสอนเกินภาระงาน</t>
  </si>
  <si>
    <t>บาท</t>
  </si>
  <si>
    <t>ผู้ทำ</t>
  </si>
  <si>
    <t>ผู้จ่ายเงิน</t>
  </si>
  <si>
    <t>(ตัวอักษร)</t>
  </si>
  <si>
    <t>ลงชื่อ .........................................................</t>
  </si>
  <si>
    <t>ลงชื่อ .........................................................................</t>
  </si>
  <si>
    <t>(..........................................................................)</t>
  </si>
  <si>
    <t>อาจารย์ผู้สอน</t>
  </si>
  <si>
    <t>ตำแหน่ง............................................................</t>
  </si>
  <si>
    <t>วันที่ ..........................................................</t>
  </si>
  <si>
    <t>วันที่ .................................................</t>
  </si>
  <si>
    <t>ผู้รับรอง</t>
  </si>
  <si>
    <t>ผุ้อนุมัติ</t>
  </si>
  <si>
    <t>ลงชื่อ..............................................................</t>
  </si>
  <si>
    <t>ลงชื่อ.............................................................</t>
  </si>
  <si>
    <t>คณบดีคณะพลศึกษา</t>
  </si>
  <si>
    <t>วันที่..............................................</t>
  </si>
  <si>
    <t>วันที่.............................................</t>
  </si>
  <si>
    <t>ภาคการศึกษา</t>
  </si>
  <si>
    <t>(รองศาสตราจารย์สนธยา  สีละมาด)</t>
  </si>
  <si>
    <t>(ผศ.ดร.สาธิน  ประจันบาน)</t>
  </si>
  <si>
    <t>(อ.ดร.อนันต์ มาลารัตน์)</t>
  </si>
  <si>
    <t>(ผศ.ดร.สุมนรตรี นิ่มเนติพันธ์)</t>
  </si>
  <si>
    <t>(อ.ดร.นุชรี เสนาคำ)</t>
  </si>
  <si>
    <t>(อ.ดร.ปรัชญ์  อินทรศักดิ์สิทธิ์)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</si>
</sst>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ahoma"/>
      <family val="2"/>
      <charset val="222"/>
    </font>
    <font>
      <sz val="14"/>
      <name val="Wingdings"/>
      <charset val="2"/>
    </font>
    <font>
      <b/>
      <sz val="16"/>
      <name val="TH SarabunPSK"/>
      <family val="2"/>
    </font>
    <font>
      <sz val="11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1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u/>
      <sz val="11"/>
      <color indexed="8"/>
      <name val="TH SarabunPSK"/>
      <family val="2"/>
    </font>
    <font>
      <sz val="9"/>
      <color indexed="8"/>
      <name val="TH SarabunPSK"/>
      <family val="2"/>
    </font>
    <font>
      <sz val="12"/>
      <color indexed="8"/>
      <name val="TH SarabunPSK"/>
      <family val="2"/>
    </font>
    <font>
      <sz val="10"/>
      <color indexed="8"/>
      <name val="TH SarabunPSK"/>
      <family val="2"/>
    </font>
    <font>
      <b/>
      <u/>
      <sz val="11"/>
      <color indexed="8"/>
      <name val="TH SarabunPSK"/>
      <family val="2"/>
    </font>
    <font>
      <b/>
      <sz val="11"/>
      <color indexed="8"/>
      <name val="TH SarabunPSK"/>
      <family val="2"/>
    </font>
    <font>
      <sz val="7"/>
      <color indexed="8"/>
      <name val="TH SarabunPSK"/>
      <family val="2"/>
    </font>
    <font>
      <b/>
      <i/>
      <sz val="10"/>
      <color indexed="8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2">
    <xf numFmtId="0" fontId="0" fillId="0" borderId="0" xfId="0"/>
    <xf numFmtId="0" fontId="5" fillId="0" borderId="0" xfId="2" applyFo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2" borderId="0" xfId="0" applyFont="1" applyFill="1" applyAlignme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9" fillId="0" borderId="0" xfId="2" applyFont="1" applyProtection="1">
      <protection locked="0"/>
    </xf>
    <xf numFmtId="0" fontId="5" fillId="0" borderId="3" xfId="2" applyFont="1" applyBorder="1" applyProtection="1">
      <protection locked="0"/>
    </xf>
    <xf numFmtId="0" fontId="12" fillId="0" borderId="7" xfId="2" applyFont="1" applyBorder="1" applyAlignment="1" applyProtection="1">
      <alignment vertical="center"/>
      <protection locked="0"/>
    </xf>
    <xf numFmtId="0" fontId="12" fillId="0" borderId="8" xfId="2" applyFont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left" wrapText="1"/>
      <protection locked="0"/>
    </xf>
    <xf numFmtId="0" fontId="13" fillId="3" borderId="4" xfId="2" applyFont="1" applyFill="1" applyBorder="1" applyAlignment="1" applyProtection="1">
      <alignment horizontal="center" wrapText="1"/>
      <protection locked="0"/>
    </xf>
    <xf numFmtId="0" fontId="5" fillId="3" borderId="4" xfId="2" applyFont="1" applyFill="1" applyBorder="1" applyAlignment="1" applyProtection="1">
      <alignment horizontal="center" vertical="top"/>
      <protection locked="0"/>
    </xf>
    <xf numFmtId="2" fontId="5" fillId="2" borderId="4" xfId="2" applyNumberFormat="1" applyFont="1" applyFill="1" applyBorder="1" applyAlignment="1" applyProtection="1">
      <alignment horizontal="center" vertical="top"/>
      <protection locked="0"/>
    </xf>
    <xf numFmtId="49" fontId="5" fillId="2" borderId="4" xfId="2" applyNumberFormat="1" applyFont="1" applyFill="1" applyBorder="1" applyAlignment="1" applyProtection="1">
      <protection locked="0"/>
    </xf>
    <xf numFmtId="0" fontId="5" fillId="2" borderId="6" xfId="2" applyFont="1" applyFill="1" applyBorder="1" applyAlignment="1" applyProtection="1">
      <protection locked="0"/>
    </xf>
    <xf numFmtId="0" fontId="5" fillId="3" borderId="4" xfId="2" applyFont="1" applyFill="1" applyBorder="1" applyProtection="1"/>
    <xf numFmtId="164" fontId="12" fillId="3" borderId="4" xfId="1" applyNumberFormat="1" applyFont="1" applyFill="1" applyBorder="1" applyAlignment="1" applyProtection="1">
      <protection locked="0"/>
    </xf>
    <xf numFmtId="0" fontId="14" fillId="2" borderId="4" xfId="0" applyFont="1" applyFill="1" applyBorder="1" applyAlignment="1" applyProtection="1">
      <alignment horizontal="left" wrapText="1"/>
      <protection locked="0"/>
    </xf>
    <xf numFmtId="0" fontId="14" fillId="0" borderId="4" xfId="0" applyFont="1" applyFill="1" applyBorder="1" applyAlignment="1" applyProtection="1">
      <alignment horizontal="left" wrapText="1"/>
      <protection locked="0"/>
    </xf>
    <xf numFmtId="2" fontId="5" fillId="0" borderId="4" xfId="2" applyNumberFormat="1" applyFont="1" applyFill="1" applyBorder="1" applyAlignment="1" applyProtection="1">
      <alignment horizontal="center" vertical="top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2" fontId="5" fillId="0" borderId="4" xfId="2" applyNumberFormat="1" applyFont="1" applyBorder="1" applyAlignment="1" applyProtection="1">
      <alignment horizontal="center" vertical="top"/>
      <protection locked="0"/>
    </xf>
    <xf numFmtId="0" fontId="15" fillId="0" borderId="0" xfId="2" applyFont="1" applyProtection="1">
      <protection locked="0"/>
    </xf>
    <xf numFmtId="0" fontId="5" fillId="0" borderId="0" xfId="2" applyFont="1" applyBorder="1" applyAlignment="1" applyProtection="1">
      <protection locked="0"/>
    </xf>
    <xf numFmtId="0" fontId="5" fillId="0" borderId="0" xfId="2" applyFont="1" applyBorder="1" applyAlignment="1" applyProtection="1">
      <alignment horizontal="right"/>
      <protection locked="0"/>
    </xf>
    <xf numFmtId="2" fontId="5" fillId="0" borderId="9" xfId="2" applyNumberFormat="1" applyFont="1" applyBorder="1" applyAlignment="1" applyProtection="1">
      <alignment horizontal="center"/>
      <protection locked="0"/>
    </xf>
    <xf numFmtId="0" fontId="17" fillId="0" borderId="0" xfId="2" applyFont="1" applyProtection="1">
      <protection locked="0"/>
    </xf>
    <xf numFmtId="0" fontId="5" fillId="0" borderId="0" xfId="2" applyFont="1" applyBorder="1" applyAlignment="1" applyProtection="1">
      <alignment horizontal="right" vertical="center"/>
      <protection locked="0"/>
    </xf>
    <xf numFmtId="2" fontId="5" fillId="0" borderId="4" xfId="2" applyNumberFormat="1" applyFont="1" applyBorder="1" applyAlignment="1" applyProtection="1">
      <alignment horizontal="center"/>
      <protection locked="0"/>
    </xf>
    <xf numFmtId="0" fontId="18" fillId="0" borderId="0" xfId="2" applyFont="1" applyProtection="1">
      <protection locked="0"/>
    </xf>
    <xf numFmtId="0" fontId="5" fillId="0" borderId="0" xfId="2" applyFont="1" applyBorder="1" applyAlignment="1" applyProtection="1">
      <alignment vertical="center"/>
      <protection locked="0"/>
    </xf>
    <xf numFmtId="2" fontId="5" fillId="0" borderId="13" xfId="2" applyNumberFormat="1" applyFont="1" applyBorder="1" applyAlignment="1" applyProtection="1">
      <alignment horizontal="center"/>
      <protection locked="0"/>
    </xf>
    <xf numFmtId="2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4" xfId="2" applyFont="1" applyBorder="1" applyAlignment="1" applyProtection="1">
      <alignment horizontal="right"/>
      <protection locked="0"/>
    </xf>
    <xf numFmtId="0" fontId="5" fillId="0" borderId="4" xfId="2" applyFont="1" applyBorder="1" applyAlignment="1" applyProtection="1">
      <alignment horizontal="left"/>
      <protection locked="0"/>
    </xf>
    <xf numFmtId="0" fontId="5" fillId="0" borderId="4" xfId="2" applyFont="1" applyBorder="1" applyProtection="1">
      <protection locked="0"/>
    </xf>
    <xf numFmtId="0" fontId="5" fillId="5" borderId="0" xfId="2" applyFont="1" applyFill="1" applyProtection="1">
      <protection locked="0"/>
    </xf>
    <xf numFmtId="0" fontId="21" fillId="0" borderId="4" xfId="0" applyFont="1" applyFill="1" applyBorder="1" applyAlignment="1" applyProtection="1">
      <alignment horizontal="left" wrapText="1"/>
      <protection locked="0"/>
    </xf>
    <xf numFmtId="0" fontId="13" fillId="0" borderId="4" xfId="2" applyFont="1" applyFill="1" applyBorder="1" applyAlignment="1" applyProtection="1">
      <alignment horizontal="center" wrapText="1"/>
      <protection locked="0"/>
    </xf>
    <xf numFmtId="0" fontId="5" fillId="0" borderId="4" xfId="2" applyFont="1" applyFill="1" applyBorder="1" applyAlignment="1" applyProtection="1">
      <alignment horizontal="center" vertical="top"/>
      <protection locked="0"/>
    </xf>
    <xf numFmtId="4" fontId="5" fillId="0" borderId="4" xfId="2" applyNumberFormat="1" applyFont="1" applyFill="1" applyBorder="1" applyAlignment="1" applyProtection="1">
      <alignment vertical="top"/>
      <protection locked="0"/>
    </xf>
    <xf numFmtId="0" fontId="22" fillId="0" borderId="4" xfId="2" applyFont="1" applyFill="1" applyBorder="1" applyAlignment="1" applyProtection="1">
      <alignment horizontal="center" vertical="top"/>
      <protection locked="0"/>
    </xf>
    <xf numFmtId="0" fontId="5" fillId="6" borderId="0" xfId="2" applyFont="1" applyFill="1" applyProtection="1">
      <protection locked="0"/>
    </xf>
    <xf numFmtId="0" fontId="13" fillId="0" borderId="4" xfId="0" applyFont="1" applyFill="1" applyBorder="1" applyAlignment="1" applyProtection="1">
      <alignment horizontal="left" wrapText="1"/>
      <protection locked="0"/>
    </xf>
    <xf numFmtId="0" fontId="22" fillId="0" borderId="4" xfId="2" applyFont="1" applyBorder="1" applyAlignment="1" applyProtection="1">
      <alignment horizontal="center" vertical="top"/>
      <protection locked="0"/>
    </xf>
    <xf numFmtId="0" fontId="5" fillId="7" borderId="0" xfId="2" applyFont="1" applyFill="1" applyProtection="1">
      <protection locked="0"/>
    </xf>
    <xf numFmtId="1" fontId="20" fillId="0" borderId="11" xfId="2" applyNumberFormat="1" applyFont="1" applyFill="1" applyBorder="1" applyAlignment="1" applyProtection="1">
      <protection locked="0"/>
    </xf>
    <xf numFmtId="2" fontId="20" fillId="0" borderId="14" xfId="2" applyNumberFormat="1" applyFont="1" applyFill="1" applyBorder="1" applyAlignment="1" applyProtection="1">
      <alignment horizontal="center"/>
      <protection locked="0"/>
    </xf>
    <xf numFmtId="4" fontId="5" fillId="0" borderId="13" xfId="2" applyNumberFormat="1" applyFont="1" applyFill="1" applyBorder="1" applyProtection="1">
      <protection locked="0"/>
    </xf>
    <xf numFmtId="0" fontId="17" fillId="0" borderId="16" xfId="2" applyFont="1" applyBorder="1" applyProtection="1">
      <protection locked="0"/>
    </xf>
    <xf numFmtId="0" fontId="17" fillId="0" borderId="0" xfId="2" applyFont="1" applyFill="1" applyBorder="1" applyAlignment="1" applyProtection="1">
      <alignment vertical="top" wrapText="1"/>
      <protection locked="0"/>
    </xf>
    <xf numFmtId="165" fontId="20" fillId="0" borderId="0" xfId="1" applyNumberFormat="1" applyFont="1" applyBorder="1" applyAlignment="1" applyProtection="1">
      <protection locked="0"/>
    </xf>
    <xf numFmtId="0" fontId="17" fillId="0" borderId="0" xfId="2" applyFont="1" applyBorder="1" applyProtection="1">
      <protection locked="0"/>
    </xf>
    <xf numFmtId="3" fontId="5" fillId="0" borderId="0" xfId="2" applyNumberFormat="1" applyFont="1" applyProtection="1">
      <protection locked="0"/>
    </xf>
    <xf numFmtId="49" fontId="5" fillId="0" borderId="4" xfId="2" applyNumberFormat="1" applyFont="1" applyFill="1" applyBorder="1" applyAlignment="1" applyProtection="1">
      <alignment horizontal="center"/>
      <protection locked="0"/>
    </xf>
    <xf numFmtId="0" fontId="5" fillId="0" borderId="6" xfId="2" applyFont="1" applyFill="1" applyBorder="1" applyAlignment="1" applyProtection="1">
      <alignment horizontal="center"/>
      <protection locked="0"/>
    </xf>
    <xf numFmtId="164" fontId="12" fillId="0" borderId="4" xfId="1" applyNumberFormat="1" applyFont="1" applyBorder="1" applyAlignment="1" applyProtection="1">
      <protection locked="0"/>
    </xf>
    <xf numFmtId="0" fontId="20" fillId="0" borderId="4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164" fontId="12" fillId="0" borderId="0" xfId="1" applyNumberFormat="1" applyFont="1" applyBorder="1" applyAlignment="1" applyProtection="1">
      <protection locked="0"/>
    </xf>
    <xf numFmtId="0" fontId="11" fillId="0" borderId="0" xfId="0" applyFont="1"/>
    <xf numFmtId="0" fontId="23" fillId="0" borderId="0" xfId="0" applyFont="1"/>
    <xf numFmtId="49" fontId="24" fillId="0" borderId="1" xfId="0" applyNumberFormat="1" applyFont="1" applyBorder="1" applyAlignment="1"/>
    <xf numFmtId="49" fontId="23" fillId="0" borderId="3" xfId="0" applyNumberFormat="1" applyFont="1" applyBorder="1"/>
    <xf numFmtId="49" fontId="23" fillId="0" borderId="11" xfId="0" applyNumberFormat="1" applyFont="1" applyBorder="1"/>
    <xf numFmtId="49" fontId="23" fillId="0" borderId="10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49" fontId="23" fillId="0" borderId="3" xfId="0" applyNumberFormat="1" applyFont="1" applyBorder="1" applyAlignment="1">
      <alignment horizontal="center"/>
    </xf>
    <xf numFmtId="49" fontId="23" fillId="0" borderId="7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9" fontId="23" fillId="0" borderId="10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49" fontId="23" fillId="0" borderId="16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49" fontId="23" fillId="0" borderId="8" xfId="0" applyNumberFormat="1" applyFont="1" applyBorder="1"/>
    <xf numFmtId="49" fontId="23" fillId="0" borderId="1" xfId="0" applyNumberFormat="1" applyFont="1" applyBorder="1"/>
    <xf numFmtId="49" fontId="23" fillId="0" borderId="8" xfId="0" applyNumberFormat="1" applyFont="1" applyBorder="1" applyAlignment="1">
      <alignment horizontal="center" vertical="center"/>
    </xf>
    <xf numFmtId="43" fontId="23" fillId="0" borderId="4" xfId="1" applyFont="1" applyBorder="1" applyAlignment="1">
      <alignment horizontal="center"/>
    </xf>
    <xf numFmtId="165" fontId="23" fillId="0" borderId="4" xfId="1" applyNumberFormat="1" applyFont="1" applyBorder="1" applyAlignment="1">
      <alignment horizontal="center" vertical="center"/>
    </xf>
    <xf numFmtId="43" fontId="23" fillId="0" borderId="17" xfId="1" applyFont="1" applyBorder="1" applyAlignment="1">
      <alignment horizontal="center"/>
    </xf>
    <xf numFmtId="43" fontId="23" fillId="0" borderId="4" xfId="1" applyFont="1" applyBorder="1" applyAlignment="1">
      <alignment horizontal="right"/>
    </xf>
    <xf numFmtId="49" fontId="23" fillId="0" borderId="9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/>
    </xf>
    <xf numFmtId="165" fontId="23" fillId="0" borderId="4" xfId="0" applyNumberFormat="1" applyFont="1" applyBorder="1" applyAlignment="1">
      <alignment horizontal="center"/>
    </xf>
    <xf numFmtId="3" fontId="23" fillId="0" borderId="5" xfId="0" applyNumberFormat="1" applyFont="1" applyBorder="1" applyAlignment="1">
      <alignment horizontal="center"/>
    </xf>
    <xf numFmtId="49" fontId="23" fillId="0" borderId="6" xfId="0" applyNumberFormat="1" applyFont="1" applyBorder="1"/>
    <xf numFmtId="49" fontId="23" fillId="0" borderId="4" xfId="0" applyNumberFormat="1" applyFont="1" applyBorder="1"/>
    <xf numFmtId="49" fontId="23" fillId="0" borderId="0" xfId="0" applyNumberFormat="1" applyFont="1" applyBorder="1"/>
    <xf numFmtId="43" fontId="23" fillId="0" borderId="13" xfId="1" applyFont="1" applyBorder="1" applyAlignment="1">
      <alignment horizontal="right"/>
    </xf>
    <xf numFmtId="49" fontId="23" fillId="0" borderId="16" xfId="0" applyNumberFormat="1" applyFont="1" applyBorder="1"/>
    <xf numFmtId="49" fontId="23" fillId="0" borderId="15" xfId="0" applyNumberFormat="1" applyFont="1" applyBorder="1"/>
    <xf numFmtId="49" fontId="23" fillId="0" borderId="9" xfId="0" applyNumberFormat="1" applyFont="1" applyBorder="1"/>
    <xf numFmtId="3" fontId="25" fillId="0" borderId="1" xfId="0" applyNumberFormat="1" applyFont="1" applyBorder="1" applyAlignment="1">
      <alignment horizontal="right"/>
    </xf>
    <xf numFmtId="49" fontId="23" fillId="0" borderId="18" xfId="0" applyNumberFormat="1" applyFont="1" applyBorder="1"/>
    <xf numFmtId="49" fontId="23" fillId="0" borderId="12" xfId="0" applyNumberFormat="1" applyFont="1" applyBorder="1" applyAlignment="1">
      <alignment horizontal="center" vertical="center"/>
    </xf>
    <xf numFmtId="2" fontId="23" fillId="0" borderId="17" xfId="0" applyNumberFormat="1" applyFont="1" applyBorder="1"/>
    <xf numFmtId="2" fontId="6" fillId="0" borderId="17" xfId="0" applyNumberFormat="1" applyFont="1" applyBorder="1"/>
    <xf numFmtId="3" fontId="23" fillId="0" borderId="0" xfId="0" applyNumberFormat="1" applyFont="1" applyBorder="1"/>
    <xf numFmtId="49" fontId="25" fillId="0" borderId="16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" fontId="25" fillId="0" borderId="16" xfId="0" applyNumberFormat="1" applyFont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4" fontId="25" fillId="0" borderId="12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0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18" xfId="0" applyFont="1" applyBorder="1"/>
    <xf numFmtId="49" fontId="25" fillId="0" borderId="16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9" fontId="25" fillId="0" borderId="12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7" xfId="2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8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0" fontId="16" fillId="0" borderId="10" xfId="2" applyFont="1" applyBorder="1" applyAlignment="1" applyProtection="1">
      <alignment horizontal="left"/>
      <protection locked="0"/>
    </xf>
    <xf numFmtId="0" fontId="16" fillId="0" borderId="11" xfId="2" applyFont="1" applyBorder="1" applyAlignment="1" applyProtection="1">
      <alignment horizontal="left"/>
      <protection locked="0"/>
    </xf>
    <xf numFmtId="0" fontId="5" fillId="0" borderId="0" xfId="2" applyFont="1" applyBorder="1" applyAlignment="1" applyProtection="1">
      <alignment horizontal="right" vertical="center"/>
      <protection locked="0"/>
    </xf>
    <xf numFmtId="0" fontId="5" fillId="0" borderId="12" xfId="2" applyFont="1" applyBorder="1" applyAlignment="1" applyProtection="1">
      <alignment horizontal="right" vertical="center"/>
      <protection locked="0"/>
    </xf>
    <xf numFmtId="0" fontId="19" fillId="0" borderId="1" xfId="2" applyFont="1" applyBorder="1" applyProtection="1">
      <protection locked="0"/>
    </xf>
    <xf numFmtId="0" fontId="20" fillId="0" borderId="1" xfId="2" applyFont="1" applyBorder="1" applyProtection="1"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left"/>
      <protection locked="0"/>
    </xf>
    <xf numFmtId="1" fontId="20" fillId="0" borderId="11" xfId="2" applyNumberFormat="1" applyFont="1" applyFill="1" applyBorder="1" applyAlignment="1" applyProtection="1">
      <alignment horizontal="right"/>
      <protection locked="0"/>
    </xf>
    <xf numFmtId="1" fontId="20" fillId="0" borderId="15" xfId="2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left"/>
      <protection locked="0"/>
    </xf>
    <xf numFmtId="4" fontId="25" fillId="0" borderId="16" xfId="0" applyNumberFormat="1" applyFont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4" fontId="25" fillId="0" borderId="1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4" fillId="0" borderId="1" xfId="0" applyNumberFormat="1" applyFont="1" applyBorder="1" applyAlignment="1">
      <alignment horizontal="right"/>
    </xf>
    <xf numFmtId="49" fontId="23" fillId="0" borderId="3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23" fillId="0" borderId="16" xfId="0" applyNumberFormat="1" applyFont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/>
    </xf>
    <xf numFmtId="49" fontId="23" fillId="0" borderId="12" xfId="0" applyNumberFormat="1" applyFont="1" applyBorder="1" applyAlignment="1">
      <alignment horizontal="center"/>
    </xf>
    <xf numFmtId="3" fontId="23" fillId="0" borderId="5" xfId="0" applyNumberFormat="1" applyFont="1" applyBorder="1" applyAlignment="1">
      <alignment horizontal="left"/>
    </xf>
    <xf numFmtId="3" fontId="23" fillId="0" borderId="6" xfId="0" applyNumberFormat="1" applyFont="1" applyBorder="1" applyAlignment="1">
      <alignment horizontal="left"/>
    </xf>
    <xf numFmtId="165" fontId="23" fillId="0" borderId="11" xfId="0" applyNumberFormat="1" applyFont="1" applyBorder="1" applyAlignment="1">
      <alignment horizontal="center"/>
    </xf>
    <xf numFmtId="165" fontId="23" fillId="0" borderId="15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right" vertical="center"/>
    </xf>
    <xf numFmtId="49" fontId="23" fillId="0" borderId="16" xfId="0" applyNumberFormat="1" applyFont="1" applyBorder="1" applyAlignment="1">
      <alignment horizontal="left"/>
    </xf>
    <xf numFmtId="49" fontId="23" fillId="0" borderId="0" xfId="0" applyNumberFormat="1" applyFont="1" applyBorder="1" applyAlignment="1">
      <alignment horizontal="left"/>
    </xf>
    <xf numFmtId="49" fontId="25" fillId="0" borderId="16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5" fillId="0" borderId="12" xfId="0" applyNumberFormat="1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4" fontId="23" fillId="0" borderId="12" xfId="0" applyNumberFormat="1" applyFont="1" applyBorder="1" applyAlignment="1">
      <alignment horizontal="center"/>
    </xf>
    <xf numFmtId="2" fontId="23" fillId="0" borderId="16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23" fillId="0" borderId="12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49" fontId="25" fillId="0" borderId="10" xfId="0" applyNumberFormat="1" applyFont="1" applyBorder="1" applyAlignment="1">
      <alignment horizontal="center"/>
    </xf>
    <xf numFmtId="49" fontId="25" fillId="0" borderId="11" xfId="0" applyNumberFormat="1" applyFont="1" applyBorder="1" applyAlignment="1">
      <alignment horizontal="center"/>
    </xf>
    <xf numFmtId="49" fontId="25" fillId="0" borderId="15" xfId="0" applyNumberFormat="1" applyFont="1" applyBorder="1" applyAlignment="1">
      <alignment horizontal="center"/>
    </xf>
    <xf numFmtId="49" fontId="23" fillId="0" borderId="16" xfId="0" applyNumberFormat="1" applyFont="1" applyBorder="1" applyAlignment="1">
      <alignment horizontal="center"/>
    </xf>
    <xf numFmtId="49" fontId="24" fillId="0" borderId="0" xfId="0" applyNumberFormat="1" applyFont="1" applyBorder="1" applyAlignment="1"/>
    <xf numFmtId="0" fontId="23" fillId="0" borderId="0" xfId="0" applyFont="1" applyBorder="1" applyAlignment="1">
      <alignment horizontal="center"/>
    </xf>
    <xf numFmtId="1" fontId="24" fillId="0" borderId="17" xfId="0" applyNumberFormat="1" applyFont="1" applyBorder="1" applyAlignment="1">
      <alignment horizontal="center"/>
    </xf>
    <xf numFmtId="0" fontId="24" fillId="2" borderId="1" xfId="0" applyFont="1" applyFill="1" applyBorder="1" applyAlignment="1" applyProtection="1">
      <protection locked="0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49" fontId="13" fillId="0" borderId="16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ปกติ_ฟอร์มเบิกค่าสอนเกินภาระงาน (ฉบับปรับปรุง) 14-09-255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222250</xdr:colOff>
      <xdr:row>6</xdr:row>
      <xdr:rowOff>10583</xdr:rowOff>
    </xdr:from>
    <xdr:to>
      <xdr:col>24</xdr:col>
      <xdr:colOff>126999</xdr:colOff>
      <xdr:row>9</xdr:row>
      <xdr:rowOff>148166</xdr:rowOff>
    </xdr:to>
    <xdr:sp macro="" textlink="">
      <xdr:nvSpPr>
        <xdr:cNvPr id="2" name="Left Arrow Callout 1"/>
        <xdr:cNvSpPr/>
      </xdr:nvSpPr>
      <xdr:spPr>
        <a:xfrm>
          <a:off x="6868583" y="1661583"/>
          <a:ext cx="4773083" cy="878416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400"/>
            <a:t>คอลัมภ์</a:t>
          </a:r>
          <a:r>
            <a:rPr lang="th-TH" sz="1400" baseline="0"/>
            <a:t> </a:t>
          </a:r>
          <a:r>
            <a:rPr lang="en-US" sz="1400" baseline="0"/>
            <a:t>O </a:t>
          </a:r>
          <a:r>
            <a:rPr lang="th-TH" sz="1400" baseline="0"/>
            <a:t>ไม่ต้องพิมพ์ออกมามีไว้เพื่อเลือกรายวิชาที่มีจำนวนเงินมากที่สุดมากเบิกเงิน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</xdr:colOff>
      <xdr:row>7</xdr:row>
      <xdr:rowOff>95249</xdr:rowOff>
    </xdr:from>
    <xdr:to>
      <xdr:col>19</xdr:col>
      <xdr:colOff>666750</xdr:colOff>
      <xdr:row>11</xdr:row>
      <xdr:rowOff>250030</xdr:rowOff>
    </xdr:to>
    <xdr:sp macro="" textlink="">
      <xdr:nvSpPr>
        <xdr:cNvPr id="2" name="TextBox 1"/>
        <xdr:cNvSpPr txBox="1"/>
      </xdr:nvSpPr>
      <xdr:spPr>
        <a:xfrm>
          <a:off x="9536906" y="1976437"/>
          <a:ext cx="3893344" cy="1154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J2 </a:t>
          </a:r>
          <a:r>
            <a:rPr lang="en-US" sz="2000" baseline="0"/>
            <a:t>  </a:t>
          </a:r>
          <a:r>
            <a:rPr lang="th-TH" sz="2000" baseline="0"/>
            <a:t>   </a:t>
          </a:r>
          <a:r>
            <a:rPr lang="en-US" sz="2000" baseline="0"/>
            <a:t> </a:t>
          </a:r>
          <a:r>
            <a:rPr lang="th-TH" sz="2000" baseline="0"/>
            <a:t>เลือกภาคการศึกษา</a:t>
          </a:r>
        </a:p>
        <a:p>
          <a:r>
            <a:rPr lang="en-US" sz="2000" baseline="0"/>
            <a:t>A 23</a:t>
          </a:r>
          <a:r>
            <a:rPr lang="th-TH" sz="2000" baseline="0"/>
            <a:t>  เลือกหัวหน้าภาควิชา</a:t>
          </a:r>
          <a:endParaRPr lang="en-US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5;&#3629;&#3619;&#3660;&#3617;&#3626;&#3629;&#3609;&#3648;&#3585;&#3636;&#3609;&#3616;&#3634;&#3619;&#3632;&#3591;&#3634;&#3609;(6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ใบเบิกในเวลา"/>
      <sheetName val="แบบเบิกนอกเวลา"/>
      <sheetName val="หลักฐานการเบิกจ่าย"/>
    </sheetNames>
    <sheetDataSet>
      <sheetData sheetId="0">
        <row r="3">
          <cell r="C3" t="str">
            <v>(ชื่อผู้สอน)</v>
          </cell>
        </row>
        <row r="42">
          <cell r="I42">
            <v>0</v>
          </cell>
          <cell r="L4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view="pageBreakPreview" zoomScale="90" zoomScaleNormal="100" zoomScaleSheetLayoutView="90" workbookViewId="0">
      <selection activeCell="I2" sqref="I2"/>
    </sheetView>
  </sheetViews>
  <sheetFormatPr defaultColWidth="5.7109375" defaultRowHeight="17.25" x14ac:dyDescent="0.4"/>
  <cols>
    <col min="1" max="1" width="6.28515625" style="1" customWidth="1"/>
    <col min="2" max="2" width="4.42578125" style="1" customWidth="1"/>
    <col min="3" max="3" width="9.42578125" style="1" customWidth="1"/>
    <col min="4" max="4" width="24" style="1" customWidth="1"/>
    <col min="5" max="5" width="6.5703125" style="1" customWidth="1"/>
    <col min="6" max="8" width="5.140625" style="1" customWidth="1"/>
    <col min="9" max="9" width="5.42578125" style="1" customWidth="1"/>
    <col min="10" max="10" width="5.7109375" style="1"/>
    <col min="11" max="11" width="6.28515625" style="1" customWidth="1"/>
    <col min="12" max="12" width="5.28515625" style="1" customWidth="1"/>
    <col min="13" max="13" width="6" style="1" customWidth="1"/>
    <col min="14" max="14" width="5.140625" style="1" customWidth="1"/>
    <col min="15" max="15" width="6.85546875" style="1" customWidth="1"/>
    <col min="16" max="16" width="6.28515625" style="1" bestFit="1" customWidth="1"/>
    <col min="17" max="18" width="5.7109375" style="1"/>
    <col min="19" max="19" width="9.42578125" style="1" customWidth="1"/>
    <col min="20" max="20" width="11.7109375" style="1" customWidth="1"/>
    <col min="21" max="22" width="7.5703125" style="1" customWidth="1"/>
    <col min="23" max="25" width="6" style="1" customWidth="1"/>
    <col min="26" max="26" width="8.140625" style="1" customWidth="1"/>
    <col min="27" max="16384" width="5.7109375" style="1"/>
  </cols>
  <sheetData>
    <row r="1" spans="1:30" ht="21.75" x14ac:dyDescent="0.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R1" s="2" t="s">
        <v>1</v>
      </c>
      <c r="U1" s="144"/>
      <c r="V1" s="144"/>
      <c r="Y1" s="144"/>
      <c r="Z1" s="144"/>
    </row>
    <row r="2" spans="1:30" ht="21.75" x14ac:dyDescent="0.5">
      <c r="A2" s="20"/>
      <c r="B2" s="2"/>
      <c r="C2" s="20"/>
      <c r="D2" s="3" t="s">
        <v>1</v>
      </c>
      <c r="E2" s="4">
        <v>2</v>
      </c>
      <c r="F2" s="5" t="s">
        <v>2</v>
      </c>
      <c r="G2" s="6"/>
      <c r="H2" s="7">
        <v>25</v>
      </c>
      <c r="I2" s="8" t="str">
        <f>+VLOOKUP(E2,R2:S3,2,0)</f>
        <v>มกราคม-พฤษภาคม</v>
      </c>
      <c r="J2" s="8"/>
      <c r="K2" s="8"/>
      <c r="L2" s="20"/>
      <c r="M2" s="20"/>
      <c r="Q2" s="2"/>
      <c r="R2" s="1">
        <v>1</v>
      </c>
      <c r="S2" s="2" t="s">
        <v>3</v>
      </c>
      <c r="T2" s="2"/>
      <c r="U2" s="9"/>
      <c r="V2" s="9"/>
      <c r="AA2" s="2"/>
      <c r="AB2" s="2"/>
      <c r="AC2" s="2"/>
      <c r="AD2" s="2"/>
    </row>
    <row r="3" spans="1:30" ht="21.75" x14ac:dyDescent="0.5">
      <c r="A3" s="2"/>
      <c r="B3" s="10" t="s">
        <v>4</v>
      </c>
      <c r="C3" s="145" t="s">
        <v>5</v>
      </c>
      <c r="D3" s="145"/>
      <c r="E3" s="145"/>
      <c r="F3" s="11" t="s">
        <v>6</v>
      </c>
      <c r="G3" s="2"/>
      <c r="H3" s="146" t="s">
        <v>7</v>
      </c>
      <c r="I3" s="146"/>
      <c r="J3" s="146"/>
      <c r="K3" s="146"/>
      <c r="L3" s="20"/>
      <c r="M3" s="20"/>
      <c r="R3" s="1">
        <v>2</v>
      </c>
      <c r="S3" s="2" t="s">
        <v>8</v>
      </c>
      <c r="T3" s="2"/>
      <c r="U3" s="9"/>
      <c r="V3" s="9"/>
    </row>
    <row r="4" spans="1:30" ht="21.75" x14ac:dyDescent="0.5">
      <c r="A4" s="13" t="s">
        <v>9</v>
      </c>
      <c r="B4" s="14"/>
      <c r="C4" s="14"/>
      <c r="D4" s="14"/>
      <c r="E4" s="10"/>
      <c r="F4" s="15"/>
      <c r="G4" s="16"/>
      <c r="H4" s="15"/>
      <c r="I4" s="17"/>
      <c r="J4" s="15"/>
      <c r="K4" s="15"/>
      <c r="L4" s="18"/>
      <c r="M4" s="19"/>
      <c r="O4" s="2"/>
      <c r="Q4" s="20"/>
      <c r="R4" s="20" t="s">
        <v>10</v>
      </c>
      <c r="S4" s="20"/>
      <c r="U4" s="20"/>
      <c r="V4" s="20"/>
    </row>
    <row r="5" spans="1:30" ht="21.75" x14ac:dyDescent="0.5">
      <c r="A5" s="140" t="s">
        <v>11</v>
      </c>
      <c r="B5" s="140" t="s">
        <v>12</v>
      </c>
      <c r="C5" s="140" t="s">
        <v>13</v>
      </c>
      <c r="D5" s="140" t="s">
        <v>14</v>
      </c>
      <c r="E5" s="140" t="s">
        <v>15</v>
      </c>
      <c r="F5" s="147" t="s">
        <v>16</v>
      </c>
      <c r="G5" s="147"/>
      <c r="H5" s="147"/>
      <c r="I5" s="140" t="s">
        <v>17</v>
      </c>
      <c r="J5" s="140" t="s">
        <v>18</v>
      </c>
      <c r="K5" s="140" t="s">
        <v>19</v>
      </c>
      <c r="L5" s="148" t="s">
        <v>20</v>
      </c>
      <c r="M5" s="149"/>
      <c r="N5" s="150"/>
      <c r="O5" s="21"/>
      <c r="Q5" s="20">
        <v>10</v>
      </c>
      <c r="R5" s="20" t="s">
        <v>21</v>
      </c>
      <c r="S5" s="20"/>
      <c r="U5" s="20"/>
      <c r="V5" s="20"/>
    </row>
    <row r="6" spans="1:30" ht="21.75" x14ac:dyDescent="0.5">
      <c r="A6" s="141"/>
      <c r="B6" s="141"/>
      <c r="C6" s="141"/>
      <c r="D6" s="141"/>
      <c r="E6" s="141"/>
      <c r="F6" s="140" t="s">
        <v>22</v>
      </c>
      <c r="G6" s="140" t="s">
        <v>23</v>
      </c>
      <c r="H6" s="140" t="s">
        <v>24</v>
      </c>
      <c r="I6" s="141"/>
      <c r="J6" s="141"/>
      <c r="K6" s="141"/>
      <c r="L6" s="151" t="s">
        <v>25</v>
      </c>
      <c r="M6" s="153" t="s">
        <v>26</v>
      </c>
      <c r="N6" s="153" t="s">
        <v>27</v>
      </c>
      <c r="O6" s="22" t="s">
        <v>28</v>
      </c>
      <c r="Q6" s="20">
        <v>8</v>
      </c>
      <c r="R6" s="20" t="s">
        <v>7</v>
      </c>
      <c r="S6" s="2"/>
      <c r="T6" s="2"/>
    </row>
    <row r="7" spans="1:30" ht="21.75" x14ac:dyDescent="0.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52"/>
      <c r="M7" s="154"/>
      <c r="N7" s="154"/>
      <c r="O7" s="23"/>
      <c r="Q7" s="20">
        <v>3</v>
      </c>
      <c r="R7" s="20" t="s">
        <v>29</v>
      </c>
      <c r="S7" s="20"/>
    </row>
    <row r="8" spans="1:30" ht="18" customHeight="1" x14ac:dyDescent="0.5">
      <c r="A8" s="24"/>
      <c r="B8" s="24"/>
      <c r="C8" s="25"/>
      <c r="D8" s="26"/>
      <c r="E8" s="25" t="s">
        <v>30</v>
      </c>
      <c r="F8" s="27" t="str">
        <f>+MID(E8,3,1)</f>
        <v>0</v>
      </c>
      <c r="G8" s="27" t="str">
        <f>+MID(E8,5,1)</f>
        <v>2</v>
      </c>
      <c r="H8" s="28">
        <f>+F8+G8/2</f>
        <v>1</v>
      </c>
      <c r="I8" s="25"/>
      <c r="J8" s="25"/>
      <c r="K8" s="29">
        <f>H8/15*J8</f>
        <v>0</v>
      </c>
      <c r="L8" s="30"/>
      <c r="M8" s="31"/>
      <c r="N8" s="32" t="b">
        <f>IF(AND(L8=1,M8=1,C8&lt;10),0,IF(AND(L8=1,M8=1,C8&lt;=40),100,IF(AND(L8=1,M8=1,C8&lt;=60),150,IF(AND(L8=1,M8=1,C8&gt;60),200,IF(AND(L8=1,M8=2,C8&lt;10),0,IF(AND(L8=1,M8=2,C8&lt;=40),200,IF(AND(L8=1,M8=2,C8&lt;=60),300,IF(AND(L8=1,M8=2,C8&gt;60),400,IF(AND(L8=1,M8=3,C8&lt;10),0,IF(AND(L8=1,M8=3,C8&lt;=40),300,IF(AND(L8=1,M8=3,C8&lt;=60),400,IF(AND(L8=1,M8=3,C8&gt;60),500,IF(AND(L8=2,M8=1,C8&lt;1),0,IF(AND(L8=2,M8=1,C8&lt;=2),100,IF(AND(L8=2,M8=1,C8&lt;=10),200,IF(AND(L8=2,M8=1,C8&lt;=20),250,IF(AND(L8=2,M8=1,C8&gt;20),300,IF(AND(L8=2,M8=2,C8&lt;1),0,IF(AND(L8=2,M8=2,C8&lt;=2),200,IF(AND(L8=2,M8=2,C8&lt;=10),400,IF(AND(L8=2,M8=2,C8&lt;=20),500,IF(AND(L8=2,M8=2,C8&gt;20),600,IF(AND(L8=2,M8=3,C8&lt;1),0,IF(AND(L8=2,M8=3,C8&lt;=2),300,IF(AND(L8=2,M8=3,C8&lt;=10),500,IF(AND(L8=2,M8=3,C8&lt;=20),600,IF(AND(L8=2,M8=3,C8&gt;20),700,IF(AND(L8=3,M8=1,C8&lt;1),0,IF(AND(L8=3,M8=1,C8&lt;=2),150,IF(AND(L8=3,M8=1,C8&lt;=10),250,IF(AND(L8=3,M8=1,C8&lt;=20),300,IF(AND(L8=3,M8=1,C8&gt;20),350,IF(AND(L8=3,M8=2,C8&lt;1),0,IF(AND(L8=3,M8=2,C8&lt;=2),300,IF(AND(L8=3,M8=2,C8&lt;=10),500,IF(AND(L8=3,M8=2,C8&lt;=20),600,IF(AND(L8=3,M8=2,C8&gt;20),700,IF(AND(L8=3,M8=3,C8&lt;1),0,IF(AND(L8=3,M8=3,C8&lt;=2),400,IF(AND(L8=3,M8=3,C8&lt;=10),600,IF(AND(L8=3,M8=3,C8&lt;=20),700,IF(AND(L8=3,M8=3,C8&gt;20),800))))))))))))))))))))))))))))))))))))))))))</f>
        <v>0</v>
      </c>
      <c r="O8" s="33">
        <f>+J8*K8*N8</f>
        <v>0</v>
      </c>
      <c r="AD8" s="2"/>
    </row>
    <row r="9" spans="1:30" ht="18" customHeight="1" x14ac:dyDescent="0.4">
      <c r="A9" s="24"/>
      <c r="B9" s="24"/>
      <c r="C9" s="25"/>
      <c r="D9" s="34"/>
      <c r="E9" s="25" t="s">
        <v>31</v>
      </c>
      <c r="F9" s="27" t="str">
        <f t="shared" ref="F9:F21" si="0">+MID(E9,3,1)</f>
        <v>1</v>
      </c>
      <c r="G9" s="27" t="str">
        <f t="shared" ref="G9:G21" si="1">+MID(E9,5,1)</f>
        <v>2</v>
      </c>
      <c r="H9" s="28">
        <f>+F9+G9/2</f>
        <v>2</v>
      </c>
      <c r="I9" s="25"/>
      <c r="J9" s="25"/>
      <c r="K9" s="29">
        <f t="shared" ref="K9:K21" si="2">H9/15*J9</f>
        <v>0</v>
      </c>
      <c r="L9" s="30"/>
      <c r="M9" s="31"/>
      <c r="N9" s="32" t="b">
        <f t="shared" ref="N9:N15" si="3">IF(AND(L9=1,M9=1,C9&lt;10),0,IF(AND(L9=1,M9=1,C9&lt;=40),100,IF(AND(L9=1,M9=1,C9&lt;=60),150,IF(AND(L9=1,M9=1,C9&gt;60),200,IF(AND(L9=1,M9=2,C9&lt;10),0,IF(AND(L9=1,M9=2,C9&lt;=40),200,IF(AND(L9=1,M9=2,C9&lt;=60),300,IF(AND(L9=1,M9=2,C9&gt;60),400,IF(AND(L9=1,M9=3,C9&lt;10),0,IF(AND(L9=1,M9=3,C9&lt;=40),300,IF(AND(L9=1,M9=3,C9&lt;=60),400,IF(AND(L9=1,M9=3,C9&gt;60),500,IF(AND(L9=2,M9=1,C9&lt;1),0,IF(AND(L9=2,M9=1,C9&lt;=2),100,IF(AND(L9=2,M9=1,C9&lt;=10),200,IF(AND(L9=2,M9=1,C9&lt;=20),250,IF(AND(L9=2,M9=1,C9&gt;20),300,IF(AND(L9=2,M9=2,C9&lt;1),0,IF(AND(L9=2,M9=2,C9&lt;=2),200,IF(AND(L9=2,M9=2,C9&lt;=10),400,IF(AND(L9=2,M9=2,C9&lt;=20),500,IF(AND(L9=2,M9=2,C9&gt;20),600,IF(AND(L9=2,M9=3,C9&lt;1),0,IF(AND(L9=2,M9=3,C9&lt;=2),300,IF(AND(L9=2,M9=3,C9&lt;=10),500,IF(AND(L9=2,M9=3,C9&lt;=20),600,IF(AND(L9=2,M9=3,C9&gt;20),700,IF(AND(L9=3,M9=1,C9&lt;1),0,IF(AND(L9=3,M9=1,C9&lt;=2),150,IF(AND(L9=3,M9=1,C9&lt;=10),250,IF(AND(L9=3,M9=1,C9&lt;=20),300,IF(AND(L9=3,M9=1,C9&gt;20),350,IF(AND(L9=3,M9=2,C9&lt;1),0,IF(AND(L9=3,M9=2,C9&lt;=2),300,IF(AND(L9=3,M9=2,C9&lt;=10),500,IF(AND(L9=3,M9=2,C9&lt;=20),600,IF(AND(L9=3,M9=2,C9&gt;20),700,IF(AND(L9=3,M9=3,C9&lt;1),0,IF(AND(L9=3,M9=3,C9&lt;=2),400,IF(AND(L9=3,M9=3,C9&lt;=10),600,IF(AND(L9=3,M9=3,C9&lt;=20),700,IF(AND(L9=3,M9=3,C9&gt;20),800))))))))))))))))))))))))))))))))))))))))))</f>
        <v>0</v>
      </c>
      <c r="O9" s="33">
        <f t="shared" ref="O9:O21" si="4">+J9*K9*N9</f>
        <v>0</v>
      </c>
      <c r="R9" s="1" t="s">
        <v>32</v>
      </c>
    </row>
    <row r="10" spans="1:30" ht="18" customHeight="1" x14ac:dyDescent="0.5">
      <c r="A10" s="24"/>
      <c r="B10" s="24"/>
      <c r="C10" s="25"/>
      <c r="D10" s="34"/>
      <c r="E10" s="25" t="s">
        <v>33</v>
      </c>
      <c r="F10" s="27" t="str">
        <f t="shared" si="0"/>
        <v>3</v>
      </c>
      <c r="G10" s="27" t="str">
        <f t="shared" si="1"/>
        <v>0</v>
      </c>
      <c r="H10" s="28">
        <f t="shared" ref="H10:H21" si="5">+F10+G10/2</f>
        <v>3</v>
      </c>
      <c r="I10" s="25"/>
      <c r="J10" s="25"/>
      <c r="K10" s="29">
        <f t="shared" si="2"/>
        <v>0</v>
      </c>
      <c r="L10" s="30"/>
      <c r="M10" s="31"/>
      <c r="N10" s="32" t="b">
        <f t="shared" si="3"/>
        <v>0</v>
      </c>
      <c r="O10" s="33">
        <f t="shared" si="4"/>
        <v>0</v>
      </c>
      <c r="P10" s="20"/>
      <c r="Q10" s="20"/>
      <c r="R10" s="1" t="s">
        <v>30</v>
      </c>
    </row>
    <row r="11" spans="1:30" ht="18" customHeight="1" x14ac:dyDescent="0.4">
      <c r="A11" s="24"/>
      <c r="B11" s="24"/>
      <c r="C11" s="25"/>
      <c r="D11" s="34"/>
      <c r="E11" s="25" t="s">
        <v>34</v>
      </c>
      <c r="F11" s="27" t="str">
        <f t="shared" si="0"/>
        <v>0</v>
      </c>
      <c r="G11" s="27" t="str">
        <f t="shared" si="1"/>
        <v>6</v>
      </c>
      <c r="H11" s="28">
        <f t="shared" si="5"/>
        <v>3</v>
      </c>
      <c r="I11" s="25"/>
      <c r="J11" s="25"/>
      <c r="K11" s="29">
        <f t="shared" si="2"/>
        <v>0</v>
      </c>
      <c r="L11" s="30"/>
      <c r="M11" s="31"/>
      <c r="N11" s="32" t="b">
        <f t="shared" si="3"/>
        <v>0</v>
      </c>
      <c r="O11" s="33">
        <f t="shared" si="4"/>
        <v>0</v>
      </c>
      <c r="R11" s="1" t="s">
        <v>35</v>
      </c>
    </row>
    <row r="12" spans="1:30" ht="18" customHeight="1" x14ac:dyDescent="0.4">
      <c r="A12" s="24"/>
      <c r="B12" s="24"/>
      <c r="C12" s="25"/>
      <c r="D12" s="34"/>
      <c r="E12" s="25" t="s">
        <v>30</v>
      </c>
      <c r="F12" s="27" t="str">
        <f t="shared" si="0"/>
        <v>0</v>
      </c>
      <c r="G12" s="27" t="str">
        <f t="shared" si="1"/>
        <v>2</v>
      </c>
      <c r="H12" s="28">
        <f t="shared" si="5"/>
        <v>1</v>
      </c>
      <c r="I12" s="25"/>
      <c r="J12" s="25"/>
      <c r="K12" s="29">
        <f>H12/15*J12</f>
        <v>0</v>
      </c>
      <c r="L12" s="30"/>
      <c r="M12" s="31"/>
      <c r="N12" s="32" t="b">
        <f t="shared" si="3"/>
        <v>0</v>
      </c>
      <c r="O12" s="33">
        <f t="shared" si="4"/>
        <v>0</v>
      </c>
      <c r="R12" s="1" t="s">
        <v>31</v>
      </c>
    </row>
    <row r="13" spans="1:30" ht="18" customHeight="1" x14ac:dyDescent="0.4">
      <c r="A13" s="24"/>
      <c r="B13" s="24"/>
      <c r="C13" s="25"/>
      <c r="D13" s="34"/>
      <c r="E13" s="25" t="s">
        <v>31</v>
      </c>
      <c r="F13" s="27" t="str">
        <f t="shared" si="0"/>
        <v>1</v>
      </c>
      <c r="G13" s="27" t="str">
        <f t="shared" si="1"/>
        <v>2</v>
      </c>
      <c r="H13" s="28">
        <f t="shared" si="5"/>
        <v>2</v>
      </c>
      <c r="I13" s="25"/>
      <c r="J13" s="25"/>
      <c r="K13" s="29">
        <f>H13/15*J13</f>
        <v>0</v>
      </c>
      <c r="L13" s="30"/>
      <c r="M13" s="31"/>
      <c r="N13" s="32" t="b">
        <f t="shared" si="3"/>
        <v>0</v>
      </c>
      <c r="O13" s="33">
        <f t="shared" si="4"/>
        <v>0</v>
      </c>
      <c r="R13" s="1" t="s">
        <v>33</v>
      </c>
    </row>
    <row r="14" spans="1:30" ht="18" customHeight="1" x14ac:dyDescent="0.4">
      <c r="A14" s="24"/>
      <c r="B14" s="24"/>
      <c r="C14" s="25"/>
      <c r="D14" s="34"/>
      <c r="E14" s="25" t="s">
        <v>31</v>
      </c>
      <c r="F14" s="27" t="str">
        <f t="shared" si="0"/>
        <v>1</v>
      </c>
      <c r="G14" s="27" t="str">
        <f t="shared" si="1"/>
        <v>2</v>
      </c>
      <c r="H14" s="28">
        <f t="shared" si="5"/>
        <v>2</v>
      </c>
      <c r="I14" s="25"/>
      <c r="J14" s="25"/>
      <c r="K14" s="29">
        <f>H14/15*J14</f>
        <v>0</v>
      </c>
      <c r="L14" s="30"/>
      <c r="M14" s="31"/>
      <c r="N14" s="32" t="b">
        <f t="shared" si="3"/>
        <v>0</v>
      </c>
      <c r="O14" s="33">
        <f t="shared" si="4"/>
        <v>0</v>
      </c>
      <c r="R14" s="1" t="s">
        <v>36</v>
      </c>
    </row>
    <row r="15" spans="1:30" ht="18" customHeight="1" x14ac:dyDescent="0.4">
      <c r="A15" s="24"/>
      <c r="B15" s="24"/>
      <c r="C15" s="25"/>
      <c r="D15" s="34"/>
      <c r="E15" s="25" t="s">
        <v>31</v>
      </c>
      <c r="F15" s="27" t="str">
        <f t="shared" si="0"/>
        <v>1</v>
      </c>
      <c r="G15" s="27" t="str">
        <f t="shared" si="1"/>
        <v>2</v>
      </c>
      <c r="H15" s="28">
        <f t="shared" si="5"/>
        <v>2</v>
      </c>
      <c r="I15" s="25"/>
      <c r="J15" s="25"/>
      <c r="K15" s="29">
        <f>H15/15*J15</f>
        <v>0</v>
      </c>
      <c r="L15" s="30"/>
      <c r="M15" s="31"/>
      <c r="N15" s="32" t="b">
        <f t="shared" si="3"/>
        <v>0</v>
      </c>
      <c r="O15" s="33">
        <f t="shared" si="4"/>
        <v>0</v>
      </c>
      <c r="R15" s="1" t="s">
        <v>34</v>
      </c>
    </row>
    <row r="16" spans="1:30" ht="18" customHeight="1" x14ac:dyDescent="0.4">
      <c r="A16" s="24"/>
      <c r="B16" s="24"/>
      <c r="C16" s="24"/>
      <c r="D16" s="35"/>
      <c r="E16" s="25" t="s">
        <v>31</v>
      </c>
      <c r="F16" s="27" t="str">
        <f t="shared" si="0"/>
        <v>1</v>
      </c>
      <c r="G16" s="27" t="str">
        <f t="shared" si="1"/>
        <v>2</v>
      </c>
      <c r="H16" s="28">
        <f t="shared" si="5"/>
        <v>2</v>
      </c>
      <c r="I16" s="24"/>
      <c r="J16" s="24"/>
      <c r="K16" s="36">
        <f>H16/15*J16</f>
        <v>0</v>
      </c>
      <c r="L16" s="30"/>
      <c r="M16" s="31"/>
      <c r="N16" s="32" t="b">
        <f t="shared" ref="N16:N21" si="6">IF(AND(L16=1,M16=1,C16&lt;10),0,IF(AND(L16=1,M16=1,C16&lt;=40),100,IF(AND(L16=1,M16=1,C16&lt;=60),150,IF(AND(L16=1,M16=1,C16&gt;60),200,IF(AND(L16=1,M16=2,C16&lt;10),0,IF(AND(L16=1,M16=2,C16&lt;=40),200,IF(AND(L16=1,M16=2,C16&lt;=60),300,IF(AND(L16=1,M16=2,C16&gt;60),400,IF(AND(L16=1,M16=3,C16&lt;10),0,IF(AND(L16=1,M16=3,C16&lt;=40),300,IF(AND(L16=1,M16=3,C16&lt;=60),400,IF(AND(L16=1,M16=3,C16&gt;60),500,IF(AND(L16=2,M16=1,C16&lt;1),0,IF(AND(L16=2,M16=1,C16&lt;=2),100,IF(AND(L16=2,M16=1,C16&lt;=10),200,IF(AND(L16=2,M16=1,C16&lt;=20),250,IF(AND(L16=2,M16=1,C16&gt;20),300,IF(AND(L16=2,M16=2,C16&lt;2),0,IF(AND(L16=2,M16=2,C16&lt;=2),200,IF(AND(L16=2,M16=2,C16&lt;=10),400,IF(AND(L16=2,M16=2,C16&lt;=20),500,IF(AND(L16=2,M16=2,C16&gt;20),600,IF(AND(L16=2,M16=3,C16&lt;2),0,IF(AND(L16=2,M16=3,C16&lt;=2),300,IF(AND(L16=2,M16=3,C16&lt;=10),500,IF(AND(L16=2,M16=3,C16&lt;=20),600,IF(AND(L16=2,M16=3,C16&gt;20),700,IF(AND(L16=3,M16=1,C16&lt;2),0,IF(AND(L16=3,M16=1,C16&lt;=2),150,IF(AND(L16=3,M16=1,C16&lt;=10),250,IF(AND(L16=3,M16=1,C16&lt;=20),300,IF(AND(L16=3,M16=1,C16&gt;20),350,IF(AND(L16=3,M16=2,C16&lt;2),0,IF(AND(L16=3,M16=2,C16&lt;=2),300,IF(AND(L16=3,M16=2,C16&lt;=10),500,IF(AND(L16=3,M16=2,C16&lt;=20),600,IF(AND(L16=3,M16=2,C16&gt;20),700,IF(AND(L16=3,M16=3,C16&lt;2),0,IF(AND(L16=3,M16=3,C16&lt;=2),400,IF(AND(L16=3,M16=3,C16&lt;=10),600,IF(AND(L16=3,M16=3,C16&lt;=20),700,IF(AND(L16=3,M16=3,C16&gt;20),800))))))))))))))))))))))))))))))))))))))))))</f>
        <v>0</v>
      </c>
      <c r="O16" s="33">
        <f t="shared" si="4"/>
        <v>0</v>
      </c>
      <c r="R16" s="1" t="s">
        <v>30</v>
      </c>
    </row>
    <row r="17" spans="1:26" ht="18" customHeight="1" x14ac:dyDescent="0.4">
      <c r="A17" s="24"/>
      <c r="B17" s="24"/>
      <c r="C17" s="24"/>
      <c r="D17" s="35"/>
      <c r="E17" s="25" t="s">
        <v>31</v>
      </c>
      <c r="F17" s="27" t="str">
        <f t="shared" si="0"/>
        <v>1</v>
      </c>
      <c r="G17" s="27" t="str">
        <f t="shared" si="1"/>
        <v>2</v>
      </c>
      <c r="H17" s="28">
        <f t="shared" si="5"/>
        <v>2</v>
      </c>
      <c r="I17" s="24"/>
      <c r="J17" s="24"/>
      <c r="K17" s="36">
        <f t="shared" si="2"/>
        <v>0</v>
      </c>
      <c r="L17" s="30"/>
      <c r="M17" s="31"/>
      <c r="N17" s="32" t="b">
        <f t="shared" si="6"/>
        <v>0</v>
      </c>
      <c r="O17" s="33">
        <f t="shared" si="4"/>
        <v>0</v>
      </c>
      <c r="R17" s="1" t="s">
        <v>30</v>
      </c>
    </row>
    <row r="18" spans="1:26" ht="18" customHeight="1" x14ac:dyDescent="0.4">
      <c r="A18" s="24"/>
      <c r="B18" s="24"/>
      <c r="C18" s="24"/>
      <c r="D18" s="35"/>
      <c r="E18" s="25" t="s">
        <v>31</v>
      </c>
      <c r="F18" s="27" t="str">
        <f t="shared" si="0"/>
        <v>1</v>
      </c>
      <c r="G18" s="27" t="str">
        <f t="shared" si="1"/>
        <v>2</v>
      </c>
      <c r="H18" s="28">
        <f t="shared" si="5"/>
        <v>2</v>
      </c>
      <c r="I18" s="24"/>
      <c r="J18" s="24"/>
      <c r="K18" s="36">
        <f t="shared" si="2"/>
        <v>0</v>
      </c>
      <c r="L18" s="30"/>
      <c r="M18" s="31"/>
      <c r="N18" s="32" t="b">
        <f t="shared" si="6"/>
        <v>0</v>
      </c>
      <c r="O18" s="33">
        <f t="shared" si="4"/>
        <v>0</v>
      </c>
      <c r="R18" s="1" t="s">
        <v>30</v>
      </c>
    </row>
    <row r="19" spans="1:26" ht="18" customHeight="1" x14ac:dyDescent="0.4">
      <c r="A19" s="37"/>
      <c r="B19" s="37"/>
      <c r="C19" s="37"/>
      <c r="D19" s="38"/>
      <c r="E19" s="25" t="s">
        <v>31</v>
      </c>
      <c r="F19" s="27" t="str">
        <f t="shared" si="0"/>
        <v>1</v>
      </c>
      <c r="G19" s="27" t="str">
        <f t="shared" si="1"/>
        <v>2</v>
      </c>
      <c r="H19" s="28">
        <f t="shared" si="5"/>
        <v>2</v>
      </c>
      <c r="I19" s="24"/>
      <c r="J19" s="24"/>
      <c r="K19" s="36">
        <f t="shared" si="2"/>
        <v>0</v>
      </c>
      <c r="L19" s="30"/>
      <c r="M19" s="31"/>
      <c r="N19" s="32" t="b">
        <f t="shared" si="6"/>
        <v>0</v>
      </c>
      <c r="O19" s="33">
        <f t="shared" si="4"/>
        <v>0</v>
      </c>
    </row>
    <row r="20" spans="1:26" ht="18" customHeight="1" x14ac:dyDescent="0.4">
      <c r="A20" s="37"/>
      <c r="B20" s="37"/>
      <c r="C20" s="37"/>
      <c r="D20" s="38"/>
      <c r="E20" s="25" t="s">
        <v>31</v>
      </c>
      <c r="F20" s="27" t="str">
        <f t="shared" si="0"/>
        <v>1</v>
      </c>
      <c r="G20" s="27" t="str">
        <f t="shared" si="1"/>
        <v>2</v>
      </c>
      <c r="H20" s="28">
        <f t="shared" si="5"/>
        <v>2</v>
      </c>
      <c r="I20" s="24"/>
      <c r="J20" s="24"/>
      <c r="K20" s="39">
        <f t="shared" si="2"/>
        <v>0</v>
      </c>
      <c r="L20" s="30"/>
      <c r="M20" s="31"/>
      <c r="N20" s="32" t="b">
        <f t="shared" si="6"/>
        <v>0</v>
      </c>
      <c r="O20" s="33">
        <f t="shared" si="4"/>
        <v>0</v>
      </c>
    </row>
    <row r="21" spans="1:26" ht="18" customHeight="1" x14ac:dyDescent="0.4">
      <c r="A21" s="37"/>
      <c r="B21" s="37"/>
      <c r="C21" s="37"/>
      <c r="D21" s="38"/>
      <c r="E21" s="25" t="s">
        <v>31</v>
      </c>
      <c r="F21" s="27" t="str">
        <f t="shared" si="0"/>
        <v>1</v>
      </c>
      <c r="G21" s="27" t="str">
        <f t="shared" si="1"/>
        <v>2</v>
      </c>
      <c r="H21" s="28">
        <f t="shared" si="5"/>
        <v>2</v>
      </c>
      <c r="I21" s="24"/>
      <c r="J21" s="24"/>
      <c r="K21" s="36">
        <f t="shared" si="2"/>
        <v>0</v>
      </c>
      <c r="L21" s="30"/>
      <c r="M21" s="31"/>
      <c r="N21" s="32" t="b">
        <f t="shared" si="6"/>
        <v>0</v>
      </c>
      <c r="O21" s="33">
        <f t="shared" si="4"/>
        <v>0</v>
      </c>
    </row>
    <row r="22" spans="1:26" x14ac:dyDescent="0.4">
      <c r="A22" s="40" t="s">
        <v>20</v>
      </c>
      <c r="C22" s="41"/>
      <c r="D22" s="41"/>
      <c r="E22" s="41"/>
      <c r="F22" s="41"/>
      <c r="G22" s="41"/>
      <c r="H22" s="41"/>
      <c r="I22" s="41"/>
      <c r="J22" s="42" t="s">
        <v>37</v>
      </c>
      <c r="K22" s="43">
        <f>SUM(K8:K21)</f>
        <v>0</v>
      </c>
      <c r="L22" s="156"/>
      <c r="M22" s="157"/>
    </row>
    <row r="23" spans="1:26" ht="18.75" customHeight="1" x14ac:dyDescent="0.45">
      <c r="B23" s="44" t="s">
        <v>38</v>
      </c>
      <c r="C23" s="45"/>
      <c r="D23" s="45"/>
      <c r="E23" s="158" t="s">
        <v>10</v>
      </c>
      <c r="F23" s="158"/>
      <c r="G23" s="158"/>
      <c r="H23" s="158"/>
      <c r="I23" s="158"/>
      <c r="J23" s="159"/>
      <c r="K23" s="46">
        <f>IF(H3="ระดับปริญญาตรีอย่างเดียว",10,IF(H3="ระดับปริญญาตรี/โท,เอก",8,IF(H3="คณบดี",3)))</f>
        <v>8</v>
      </c>
      <c r="M23" s="47"/>
    </row>
    <row r="24" spans="1:26" ht="18.75" customHeight="1" thickBot="1" x14ac:dyDescent="0.5">
      <c r="B24" s="44" t="s">
        <v>39</v>
      </c>
      <c r="C24" s="48"/>
      <c r="D24" s="48"/>
      <c r="E24" s="158" t="s">
        <v>40</v>
      </c>
      <c r="F24" s="158"/>
      <c r="G24" s="158"/>
      <c r="H24" s="158"/>
      <c r="I24" s="158"/>
      <c r="J24" s="159"/>
      <c r="K24" s="49">
        <f>+K22-K23</f>
        <v>-8</v>
      </c>
      <c r="M24" s="47"/>
    </row>
    <row r="25" spans="1:26" ht="18.75" customHeight="1" thickTop="1" x14ac:dyDescent="0.45">
      <c r="B25" s="44" t="s">
        <v>41</v>
      </c>
      <c r="C25" s="48"/>
      <c r="D25" s="48"/>
      <c r="E25" s="45"/>
      <c r="F25" s="45"/>
      <c r="G25" s="45"/>
      <c r="H25" s="45"/>
      <c r="I25" s="45"/>
      <c r="J25" s="45"/>
      <c r="K25" s="50"/>
      <c r="M25" s="47"/>
    </row>
    <row r="26" spans="1:26" ht="14.25" customHeight="1" x14ac:dyDescent="0.4">
      <c r="C26" s="48"/>
      <c r="D26" s="48"/>
      <c r="E26" s="45"/>
      <c r="G26" s="155" t="s">
        <v>25</v>
      </c>
      <c r="H26" s="155"/>
      <c r="J26" s="155" t="s">
        <v>26</v>
      </c>
      <c r="K26" s="155"/>
      <c r="L26" s="155"/>
      <c r="M26" s="47"/>
    </row>
    <row r="27" spans="1:26" ht="15" customHeight="1" x14ac:dyDescent="0.4">
      <c r="B27" s="51" t="s">
        <v>42</v>
      </c>
      <c r="D27" s="1" t="s">
        <v>43</v>
      </c>
      <c r="E27" s="45"/>
      <c r="G27" s="52">
        <v>1</v>
      </c>
      <c r="H27" s="53" t="s">
        <v>44</v>
      </c>
      <c r="J27" s="54">
        <v>1</v>
      </c>
      <c r="K27" s="163" t="s">
        <v>45</v>
      </c>
      <c r="L27" s="163"/>
      <c r="M27" s="47"/>
    </row>
    <row r="28" spans="1:26" ht="15" customHeight="1" x14ac:dyDescent="0.4">
      <c r="B28" s="1" t="s">
        <v>46</v>
      </c>
      <c r="D28" s="1" t="s">
        <v>47</v>
      </c>
      <c r="E28" s="45"/>
      <c r="G28" s="52">
        <v>2</v>
      </c>
      <c r="H28" s="53" t="s">
        <v>48</v>
      </c>
      <c r="J28" s="54">
        <v>2</v>
      </c>
      <c r="K28" s="163" t="s">
        <v>49</v>
      </c>
      <c r="L28" s="163"/>
      <c r="M28" s="47"/>
    </row>
    <row r="29" spans="1:26" ht="15" customHeight="1" x14ac:dyDescent="0.4">
      <c r="C29" s="48"/>
      <c r="D29" s="48"/>
      <c r="E29" s="45"/>
      <c r="F29" s="45"/>
      <c r="G29" s="52">
        <v>3</v>
      </c>
      <c r="H29" s="53" t="s">
        <v>50</v>
      </c>
      <c r="I29" s="45"/>
      <c r="J29" s="54">
        <v>3</v>
      </c>
      <c r="K29" s="163" t="s">
        <v>51</v>
      </c>
      <c r="L29" s="163"/>
      <c r="M29" s="47"/>
    </row>
    <row r="30" spans="1:26" ht="9.75" customHeight="1" x14ac:dyDescent="0.4">
      <c r="K30" s="47"/>
      <c r="M30" s="47"/>
    </row>
    <row r="31" spans="1:26" x14ac:dyDescent="0.4">
      <c r="A31" s="160" t="s">
        <v>52</v>
      </c>
      <c r="B31" s="161"/>
      <c r="C31" s="161"/>
      <c r="D31" s="161"/>
      <c r="S31" s="1" t="s">
        <v>53</v>
      </c>
      <c r="T31" s="1" t="s">
        <v>45</v>
      </c>
      <c r="U31" s="1" t="s">
        <v>49</v>
      </c>
      <c r="V31" s="1" t="s">
        <v>54</v>
      </c>
      <c r="X31" s="1">
        <v>1</v>
      </c>
      <c r="Y31" s="1">
        <v>2</v>
      </c>
      <c r="Z31" s="1">
        <v>3</v>
      </c>
    </row>
    <row r="32" spans="1:26" x14ac:dyDescent="0.4">
      <c r="A32" s="140" t="s">
        <v>11</v>
      </c>
      <c r="B32" s="140" t="s">
        <v>12</v>
      </c>
      <c r="C32" s="140" t="s">
        <v>13</v>
      </c>
      <c r="D32" s="140" t="s">
        <v>14</v>
      </c>
      <c r="E32" s="140" t="s">
        <v>15</v>
      </c>
      <c r="F32" s="155" t="s">
        <v>16</v>
      </c>
      <c r="G32" s="155"/>
      <c r="H32" s="155"/>
      <c r="I32" s="140" t="s">
        <v>55</v>
      </c>
      <c r="J32" s="140" t="s">
        <v>56</v>
      </c>
      <c r="K32" s="140" t="s">
        <v>57</v>
      </c>
      <c r="L32" s="153" t="s">
        <v>58</v>
      </c>
      <c r="M32" s="153" t="s">
        <v>20</v>
      </c>
      <c r="S32" s="1">
        <v>1</v>
      </c>
      <c r="T32" s="1">
        <v>1</v>
      </c>
      <c r="U32" s="1">
        <v>2</v>
      </c>
      <c r="V32" s="1">
        <v>3</v>
      </c>
      <c r="W32" s="55" t="s">
        <v>59</v>
      </c>
      <c r="X32" s="55">
        <v>0</v>
      </c>
      <c r="Y32" s="55">
        <v>0</v>
      </c>
      <c r="Z32" s="55">
        <v>0</v>
      </c>
    </row>
    <row r="33" spans="1:26" x14ac:dyDescent="0.4">
      <c r="A33" s="141"/>
      <c r="B33" s="141"/>
      <c r="C33" s="141"/>
      <c r="D33" s="141"/>
      <c r="E33" s="141"/>
      <c r="F33" s="140" t="s">
        <v>22</v>
      </c>
      <c r="G33" s="140" t="s">
        <v>23</v>
      </c>
      <c r="H33" s="140" t="s">
        <v>60</v>
      </c>
      <c r="I33" s="141"/>
      <c r="J33" s="141"/>
      <c r="K33" s="141"/>
      <c r="L33" s="162"/>
      <c r="M33" s="162"/>
      <c r="S33" s="1">
        <v>1</v>
      </c>
      <c r="T33" s="1">
        <v>1</v>
      </c>
      <c r="U33" s="1">
        <v>2</v>
      </c>
      <c r="V33" s="1">
        <v>3</v>
      </c>
      <c r="W33" s="55" t="s">
        <v>61</v>
      </c>
      <c r="X33" s="55">
        <v>100</v>
      </c>
      <c r="Y33" s="55">
        <v>200</v>
      </c>
      <c r="Z33" s="55">
        <v>300</v>
      </c>
    </row>
    <row r="34" spans="1:26" x14ac:dyDescent="0.4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54"/>
      <c r="M34" s="154"/>
      <c r="S34" s="1">
        <v>1</v>
      </c>
      <c r="T34" s="1">
        <v>1</v>
      </c>
      <c r="U34" s="1">
        <v>2</v>
      </c>
      <c r="V34" s="1">
        <v>3</v>
      </c>
      <c r="W34" s="55" t="s">
        <v>62</v>
      </c>
      <c r="X34" s="55">
        <v>150</v>
      </c>
      <c r="Y34" s="55">
        <v>300</v>
      </c>
      <c r="Z34" s="55">
        <v>400</v>
      </c>
    </row>
    <row r="35" spans="1:26" ht="16.5" customHeight="1" x14ac:dyDescent="0.4">
      <c r="A35" s="24"/>
      <c r="B35" s="24"/>
      <c r="C35" s="24"/>
      <c r="D35" s="56"/>
      <c r="E35" s="24"/>
      <c r="F35" s="57"/>
      <c r="G35" s="57"/>
      <c r="H35" s="58">
        <f>+F35+G35/2</f>
        <v>0</v>
      </c>
      <c r="I35" s="36">
        <f t="shared" ref="I35:I40" si="7">F35/15*K35</f>
        <v>0</v>
      </c>
      <c r="J35" s="58"/>
      <c r="K35" s="36"/>
      <c r="L35" s="59">
        <f t="shared" ref="L35:L40" si="8">I35*J35*K35</f>
        <v>0</v>
      </c>
      <c r="M35" s="60"/>
      <c r="S35" s="1">
        <v>1</v>
      </c>
      <c r="T35" s="1">
        <v>1</v>
      </c>
      <c r="U35" s="1">
        <v>2</v>
      </c>
      <c r="V35" s="1">
        <v>3</v>
      </c>
      <c r="W35" s="55" t="s">
        <v>63</v>
      </c>
      <c r="X35" s="55">
        <v>200</v>
      </c>
      <c r="Y35" s="55">
        <v>400</v>
      </c>
      <c r="Z35" s="55">
        <v>500</v>
      </c>
    </row>
    <row r="36" spans="1:26" ht="16.5" customHeight="1" x14ac:dyDescent="0.4">
      <c r="A36" s="24"/>
      <c r="B36" s="24"/>
      <c r="C36" s="24"/>
      <c r="D36" s="56"/>
      <c r="E36" s="24"/>
      <c r="F36" s="57"/>
      <c r="G36" s="57"/>
      <c r="H36" s="58">
        <f t="shared" ref="H36:H40" si="9">+F36+G36/2</f>
        <v>0</v>
      </c>
      <c r="I36" s="36">
        <f t="shared" si="7"/>
        <v>0</v>
      </c>
      <c r="J36" s="58"/>
      <c r="K36" s="36"/>
      <c r="L36" s="59">
        <f t="shared" si="8"/>
        <v>0</v>
      </c>
      <c r="M36" s="60"/>
      <c r="S36" s="1">
        <v>2</v>
      </c>
      <c r="T36" s="1">
        <v>1</v>
      </c>
      <c r="U36" s="1">
        <v>2</v>
      </c>
      <c r="V36" s="1">
        <v>3</v>
      </c>
      <c r="W36" s="61" t="s">
        <v>64</v>
      </c>
      <c r="X36" s="61">
        <v>100</v>
      </c>
      <c r="Y36" s="61">
        <v>200</v>
      </c>
      <c r="Z36" s="61">
        <v>300</v>
      </c>
    </row>
    <row r="37" spans="1:26" ht="16.5" customHeight="1" x14ac:dyDescent="0.4">
      <c r="A37" s="24"/>
      <c r="B37" s="24"/>
      <c r="C37" s="24"/>
      <c r="D37" s="56"/>
      <c r="E37" s="24"/>
      <c r="F37" s="57"/>
      <c r="G37" s="57"/>
      <c r="H37" s="58">
        <f t="shared" si="9"/>
        <v>0</v>
      </c>
      <c r="I37" s="36">
        <f t="shared" si="7"/>
        <v>0</v>
      </c>
      <c r="J37" s="58"/>
      <c r="K37" s="36"/>
      <c r="L37" s="59">
        <f t="shared" si="8"/>
        <v>0</v>
      </c>
      <c r="M37" s="60"/>
      <c r="S37" s="1">
        <v>2</v>
      </c>
      <c r="T37" s="1">
        <v>1</v>
      </c>
      <c r="U37" s="1">
        <v>2</v>
      </c>
      <c r="V37" s="1">
        <v>3</v>
      </c>
      <c r="W37" s="61" t="s">
        <v>65</v>
      </c>
      <c r="X37" s="61">
        <v>200</v>
      </c>
      <c r="Y37" s="61">
        <v>400</v>
      </c>
      <c r="Z37" s="61">
        <v>500</v>
      </c>
    </row>
    <row r="38" spans="1:26" ht="16.5" customHeight="1" x14ac:dyDescent="0.4">
      <c r="A38" s="24"/>
      <c r="B38" s="24"/>
      <c r="C38" s="24"/>
      <c r="D38" s="56"/>
      <c r="E38" s="24"/>
      <c r="F38" s="57"/>
      <c r="G38" s="57"/>
      <c r="H38" s="58">
        <f t="shared" si="9"/>
        <v>0</v>
      </c>
      <c r="I38" s="36">
        <f t="shared" si="7"/>
        <v>0</v>
      </c>
      <c r="J38" s="58"/>
      <c r="K38" s="36"/>
      <c r="L38" s="59">
        <f t="shared" si="8"/>
        <v>0</v>
      </c>
      <c r="M38" s="60"/>
      <c r="S38" s="1">
        <v>2</v>
      </c>
      <c r="T38" s="1">
        <v>1</v>
      </c>
      <c r="U38" s="1">
        <v>2</v>
      </c>
      <c r="V38" s="1">
        <v>3</v>
      </c>
      <c r="W38" s="61" t="s">
        <v>66</v>
      </c>
      <c r="X38" s="61">
        <v>250</v>
      </c>
      <c r="Y38" s="61">
        <v>500</v>
      </c>
      <c r="Z38" s="61">
        <v>600</v>
      </c>
    </row>
    <row r="39" spans="1:26" ht="16.5" customHeight="1" x14ac:dyDescent="0.4">
      <c r="A39" s="24"/>
      <c r="B39" s="24"/>
      <c r="C39" s="24"/>
      <c r="D39" s="56"/>
      <c r="E39" s="24"/>
      <c r="F39" s="57"/>
      <c r="G39" s="57"/>
      <c r="H39" s="58">
        <f t="shared" si="9"/>
        <v>0</v>
      </c>
      <c r="I39" s="36">
        <f t="shared" si="7"/>
        <v>0</v>
      </c>
      <c r="J39" s="58"/>
      <c r="K39" s="36"/>
      <c r="L39" s="59">
        <f t="shared" si="8"/>
        <v>0</v>
      </c>
      <c r="M39" s="60"/>
      <c r="S39" s="1">
        <v>2</v>
      </c>
      <c r="T39" s="1">
        <v>1</v>
      </c>
      <c r="U39" s="1">
        <v>2</v>
      </c>
      <c r="V39" s="1">
        <v>3</v>
      </c>
      <c r="W39" s="61" t="s">
        <v>67</v>
      </c>
      <c r="X39" s="61">
        <v>300</v>
      </c>
      <c r="Y39" s="61">
        <v>600</v>
      </c>
      <c r="Z39" s="61">
        <v>700</v>
      </c>
    </row>
    <row r="40" spans="1:26" ht="16.5" customHeight="1" thickBot="1" x14ac:dyDescent="0.45">
      <c r="A40" s="24"/>
      <c r="B40" s="24"/>
      <c r="C40" s="24"/>
      <c r="D40" s="62"/>
      <c r="E40" s="24"/>
      <c r="F40" s="57"/>
      <c r="G40" s="57"/>
      <c r="H40" s="58">
        <f t="shared" si="9"/>
        <v>0</v>
      </c>
      <c r="I40" s="36">
        <f t="shared" si="7"/>
        <v>0</v>
      </c>
      <c r="J40" s="58"/>
      <c r="K40" s="36"/>
      <c r="L40" s="59">
        <f t="shared" si="8"/>
        <v>0</v>
      </c>
      <c r="M40" s="63"/>
      <c r="S40" s="1">
        <v>3</v>
      </c>
      <c r="T40" s="1">
        <v>1</v>
      </c>
      <c r="U40" s="1">
        <v>2</v>
      </c>
      <c r="V40" s="1">
        <v>3</v>
      </c>
      <c r="W40" s="64" t="s">
        <v>64</v>
      </c>
      <c r="X40" s="64">
        <v>150</v>
      </c>
      <c r="Y40" s="64">
        <v>300</v>
      </c>
      <c r="Z40" s="64">
        <v>400</v>
      </c>
    </row>
    <row r="41" spans="1:26" ht="19.5" thickBot="1" x14ac:dyDescent="0.5">
      <c r="A41" s="65"/>
      <c r="B41" s="65"/>
      <c r="C41" s="65"/>
      <c r="D41" s="65"/>
      <c r="E41" s="65"/>
      <c r="F41" s="65"/>
      <c r="G41" s="65"/>
      <c r="H41" s="65"/>
      <c r="I41" s="66">
        <f>SUM(I35:I40)</f>
        <v>0</v>
      </c>
      <c r="J41" s="164" t="s">
        <v>68</v>
      </c>
      <c r="K41" s="165"/>
      <c r="L41" s="67">
        <f>SUM(L35:L40)</f>
        <v>0</v>
      </c>
      <c r="M41" s="68"/>
      <c r="S41" s="1">
        <v>3</v>
      </c>
      <c r="T41" s="1">
        <v>1</v>
      </c>
      <c r="U41" s="1">
        <v>2</v>
      </c>
      <c r="V41" s="1">
        <v>3</v>
      </c>
      <c r="W41" s="64" t="s">
        <v>65</v>
      </c>
      <c r="X41" s="64">
        <v>250</v>
      </c>
      <c r="Y41" s="64">
        <v>500</v>
      </c>
      <c r="Z41" s="64">
        <v>600</v>
      </c>
    </row>
    <row r="42" spans="1:26" ht="19.5" thickTop="1" x14ac:dyDescent="0.45">
      <c r="A42" s="40" t="s">
        <v>20</v>
      </c>
      <c r="D42" s="51" t="s">
        <v>69</v>
      </c>
      <c r="E42" s="1" t="s">
        <v>70</v>
      </c>
      <c r="J42" s="69"/>
      <c r="K42" s="70" t="s">
        <v>46</v>
      </c>
      <c r="L42" s="70" t="s">
        <v>71</v>
      </c>
      <c r="M42" s="71"/>
      <c r="S42" s="1">
        <v>3</v>
      </c>
      <c r="T42" s="1">
        <v>1</v>
      </c>
      <c r="U42" s="1">
        <v>2</v>
      </c>
      <c r="V42" s="1">
        <v>3</v>
      </c>
      <c r="W42" s="64" t="s">
        <v>66</v>
      </c>
      <c r="X42" s="64">
        <v>300</v>
      </c>
      <c r="Y42" s="64">
        <v>600</v>
      </c>
      <c r="Z42" s="64">
        <v>700</v>
      </c>
    </row>
    <row r="43" spans="1:26" x14ac:dyDescent="0.4">
      <c r="A43" s="40"/>
      <c r="L43" s="72"/>
      <c r="S43" s="1">
        <v>3</v>
      </c>
      <c r="T43" s="1">
        <v>1</v>
      </c>
      <c r="U43" s="1">
        <v>2</v>
      </c>
      <c r="V43" s="1">
        <v>3</v>
      </c>
      <c r="W43" s="64" t="s">
        <v>67</v>
      </c>
      <c r="X43" s="64">
        <v>350</v>
      </c>
      <c r="Y43" s="64">
        <v>700</v>
      </c>
      <c r="Z43" s="64">
        <v>800</v>
      </c>
    </row>
  </sheetData>
  <protectedRanges>
    <protectedRange sqref="A8:XFD21" name="Range1"/>
  </protectedRanges>
  <mergeCells count="45">
    <mergeCell ref="J41:K41"/>
    <mergeCell ref="I32:I34"/>
    <mergeCell ref="J32:J34"/>
    <mergeCell ref="K32:K34"/>
    <mergeCell ref="L32:L34"/>
    <mergeCell ref="A31:D31"/>
    <mergeCell ref="A32:A34"/>
    <mergeCell ref="B32:B34"/>
    <mergeCell ref="C32:C34"/>
    <mergeCell ref="D32:D34"/>
    <mergeCell ref="E32:E34"/>
    <mergeCell ref="F32:H32"/>
    <mergeCell ref="N6:N7"/>
    <mergeCell ref="L22:M22"/>
    <mergeCell ref="E23:J23"/>
    <mergeCell ref="E24:J24"/>
    <mergeCell ref="G26:H26"/>
    <mergeCell ref="J26:L26"/>
    <mergeCell ref="M32:M34"/>
    <mergeCell ref="F33:F34"/>
    <mergeCell ref="G33:G34"/>
    <mergeCell ref="H33:H34"/>
    <mergeCell ref="K27:L27"/>
    <mergeCell ref="K28:L28"/>
    <mergeCell ref="K29:L29"/>
    <mergeCell ref="F5:H5"/>
    <mergeCell ref="I5:I7"/>
    <mergeCell ref="J5:J7"/>
    <mergeCell ref="K5:K7"/>
    <mergeCell ref="L5:N5"/>
    <mergeCell ref="F6:F7"/>
    <mergeCell ref="G6:G7"/>
    <mergeCell ref="H6:H7"/>
    <mergeCell ref="L6:L7"/>
    <mergeCell ref="M6:M7"/>
    <mergeCell ref="A1:M1"/>
    <mergeCell ref="U1:V1"/>
    <mergeCell ref="Y1:Z1"/>
    <mergeCell ref="C3:E3"/>
    <mergeCell ref="H3:K3"/>
    <mergeCell ref="A5:A7"/>
    <mergeCell ref="B5:B7"/>
    <mergeCell ref="C5:C7"/>
    <mergeCell ref="D5:D7"/>
    <mergeCell ref="E5:E7"/>
  </mergeCells>
  <dataValidations count="5">
    <dataValidation type="list" allowBlank="1" showInputMessage="1" showErrorMessage="1" sqref="E2">
      <formula1>$R$2:$R$3</formula1>
    </dataValidation>
    <dataValidation type="list" allowBlank="1" showInputMessage="1" showErrorMessage="1" sqref="H3:L3">
      <formula1>$R$5:$R$7</formula1>
    </dataValidation>
    <dataValidation type="list" allowBlank="1" showInputMessage="1" showErrorMessage="1" sqref="E8:E21">
      <formula1>$R$10:$R$18</formula1>
    </dataValidation>
    <dataValidation type="list" allowBlank="1" showInputMessage="1" showErrorMessage="1" sqref="M8:M21">
      <formula1>$J$27:$J$29</formula1>
    </dataValidation>
    <dataValidation type="list" allowBlank="1" showInputMessage="1" showErrorMessage="1" sqref="L8:L21">
      <formula1>$G$27:$G$29</formula1>
    </dataValidation>
  </dataValidations>
  <pageMargins left="0.45" right="0.2" top="0.5" bottom="0.2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view="pageBreakPreview" zoomScale="90" zoomScaleNormal="100" zoomScaleSheetLayoutView="90" workbookViewId="0">
      <selection activeCell="N11" sqref="N11"/>
    </sheetView>
  </sheetViews>
  <sheetFormatPr defaultRowHeight="17.25" x14ac:dyDescent="0.4"/>
  <cols>
    <col min="1" max="2" width="5.42578125" style="19" customWidth="1"/>
    <col min="3" max="3" width="5.140625" style="19" customWidth="1"/>
    <col min="4" max="4" width="18.7109375" style="19" customWidth="1"/>
    <col min="5" max="5" width="6.42578125" style="19" customWidth="1"/>
    <col min="6" max="6" width="5.140625" style="19" customWidth="1"/>
    <col min="7" max="7" width="4.85546875" style="19" customWidth="1"/>
    <col min="8" max="8" width="5.28515625" style="19" customWidth="1"/>
    <col min="9" max="9" width="5.7109375" style="19" customWidth="1"/>
    <col min="10" max="10" width="5.5703125" style="19" customWidth="1"/>
    <col min="11" max="11" width="5.85546875" style="19" customWidth="1"/>
    <col min="12" max="13" width="6" style="19" customWidth="1"/>
    <col min="14" max="14" width="8.5703125" style="19" customWidth="1"/>
    <col min="15" max="16384" width="9.140625" style="19"/>
  </cols>
  <sheetData>
    <row r="1" spans="1:25" ht="24" x14ac:dyDescent="0.55000000000000004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"/>
      <c r="N1" s="1"/>
      <c r="O1" s="1"/>
      <c r="P1" s="2" t="s">
        <v>1</v>
      </c>
      <c r="Q1" s="1"/>
      <c r="R1" s="1"/>
      <c r="S1" s="1"/>
      <c r="T1" s="1" t="s">
        <v>32</v>
      </c>
      <c r="V1" s="1"/>
    </row>
    <row r="2" spans="1:25" ht="21.75" x14ac:dyDescent="0.5">
      <c r="A2" s="1"/>
      <c r="B2" s="2"/>
      <c r="C2" s="1"/>
      <c r="D2" s="3" t="s">
        <v>1</v>
      </c>
      <c r="E2" s="4">
        <v>2</v>
      </c>
      <c r="F2" s="5" t="s">
        <v>2</v>
      </c>
      <c r="G2" s="6"/>
      <c r="H2" s="7">
        <v>25</v>
      </c>
      <c r="I2" s="167" t="str">
        <f>+VLOOKUP(E2,P2:R3,2,0)</f>
        <v>มกราคม-พฤษภาคม</v>
      </c>
      <c r="J2" s="167"/>
      <c r="K2" s="167"/>
      <c r="L2" s="167"/>
      <c r="M2" s="1"/>
      <c r="N2" s="1"/>
      <c r="O2" s="2"/>
      <c r="P2" s="1">
        <v>1</v>
      </c>
      <c r="Q2" s="2" t="s">
        <v>3</v>
      </c>
      <c r="R2" s="2"/>
      <c r="S2" s="2"/>
      <c r="T2" s="1" t="s">
        <v>30</v>
      </c>
      <c r="V2" s="1"/>
    </row>
    <row r="3" spans="1:25" ht="21.75" x14ac:dyDescent="0.5">
      <c r="A3" s="2"/>
      <c r="B3" s="10" t="s">
        <v>4</v>
      </c>
      <c r="C3" s="145" t="s">
        <v>5</v>
      </c>
      <c r="D3" s="145"/>
      <c r="E3" s="145"/>
      <c r="F3" s="11" t="s">
        <v>6</v>
      </c>
      <c r="G3" s="2"/>
      <c r="H3" s="168" t="s">
        <v>72</v>
      </c>
      <c r="I3" s="168"/>
      <c r="J3" s="168"/>
      <c r="K3" s="168"/>
      <c r="L3" s="168"/>
      <c r="M3" s="1"/>
      <c r="N3" s="1"/>
      <c r="O3" s="1"/>
      <c r="P3" s="1">
        <v>2</v>
      </c>
      <c r="Q3" s="2" t="s">
        <v>8</v>
      </c>
      <c r="R3" s="2"/>
      <c r="S3" s="1"/>
      <c r="T3" s="1" t="s">
        <v>35</v>
      </c>
      <c r="V3" s="1"/>
    </row>
    <row r="4" spans="1:25" ht="21.75" x14ac:dyDescent="0.5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"/>
      <c r="N4" s="1"/>
      <c r="O4" s="1"/>
      <c r="P4" s="1"/>
      <c r="Q4" s="1"/>
      <c r="R4" s="1"/>
      <c r="S4" s="1"/>
      <c r="T4" s="1" t="s">
        <v>31</v>
      </c>
      <c r="V4" s="1"/>
    </row>
    <row r="5" spans="1:25" ht="21.75" x14ac:dyDescent="0.5">
      <c r="A5" s="160" t="s">
        <v>52</v>
      </c>
      <c r="B5" s="161"/>
      <c r="C5" s="161"/>
      <c r="D5" s="161"/>
      <c r="E5" s="10"/>
      <c r="F5" s="15"/>
      <c r="G5" s="16"/>
      <c r="H5" s="15"/>
      <c r="I5" s="17"/>
      <c r="J5" s="15"/>
      <c r="K5" s="18"/>
      <c r="M5" s="1"/>
      <c r="N5" s="2"/>
      <c r="O5" s="20"/>
      <c r="P5" s="20" t="s">
        <v>10</v>
      </c>
      <c r="Q5" s="20"/>
      <c r="R5" s="1"/>
      <c r="S5" s="1"/>
      <c r="T5" s="1" t="s">
        <v>33</v>
      </c>
      <c r="U5" s="20"/>
      <c r="V5" s="1"/>
      <c r="X5" s="1"/>
      <c r="Y5" s="1"/>
    </row>
    <row r="6" spans="1:25" ht="21.75" x14ac:dyDescent="0.5">
      <c r="A6" s="140" t="s">
        <v>11</v>
      </c>
      <c r="B6" s="140" t="s">
        <v>12</v>
      </c>
      <c r="C6" s="140" t="s">
        <v>13</v>
      </c>
      <c r="D6" s="140" t="s">
        <v>14</v>
      </c>
      <c r="E6" s="140" t="s">
        <v>15</v>
      </c>
      <c r="F6" s="147" t="s">
        <v>16</v>
      </c>
      <c r="G6" s="147"/>
      <c r="H6" s="147"/>
      <c r="I6" s="140" t="s">
        <v>17</v>
      </c>
      <c r="J6" s="140" t="s">
        <v>18</v>
      </c>
      <c r="K6" s="148" t="s">
        <v>20</v>
      </c>
      <c r="L6" s="149"/>
      <c r="M6" s="150"/>
      <c r="N6" s="153" t="s">
        <v>73</v>
      </c>
      <c r="O6" s="20"/>
      <c r="P6" s="20" t="s">
        <v>74</v>
      </c>
      <c r="Q6" s="20"/>
      <c r="R6" s="1"/>
      <c r="S6" s="1"/>
      <c r="T6" s="1" t="s">
        <v>36</v>
      </c>
      <c r="U6" s="20"/>
      <c r="V6" s="1"/>
      <c r="X6" s="1"/>
      <c r="Y6" s="1"/>
    </row>
    <row r="7" spans="1:25" ht="21.75" x14ac:dyDescent="0.5">
      <c r="A7" s="141"/>
      <c r="B7" s="141"/>
      <c r="C7" s="141"/>
      <c r="D7" s="141"/>
      <c r="E7" s="141"/>
      <c r="F7" s="140" t="s">
        <v>22</v>
      </c>
      <c r="G7" s="140" t="s">
        <v>23</v>
      </c>
      <c r="H7" s="140" t="s">
        <v>24</v>
      </c>
      <c r="I7" s="141"/>
      <c r="J7" s="141"/>
      <c r="K7" s="151" t="s">
        <v>25</v>
      </c>
      <c r="L7" s="153" t="s">
        <v>26</v>
      </c>
      <c r="M7" s="153" t="s">
        <v>27</v>
      </c>
      <c r="N7" s="162"/>
      <c r="O7" s="20"/>
      <c r="P7" s="20" t="s">
        <v>75</v>
      </c>
      <c r="Q7" s="2"/>
      <c r="R7" s="2"/>
      <c r="S7" s="2"/>
      <c r="T7" s="1" t="s">
        <v>34</v>
      </c>
      <c r="U7" s="1"/>
      <c r="V7" s="1"/>
      <c r="X7" s="1"/>
      <c r="Y7" s="1"/>
    </row>
    <row r="8" spans="1:25" ht="21.75" x14ac:dyDescent="0.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52"/>
      <c r="L8" s="154"/>
      <c r="M8" s="154"/>
      <c r="N8" s="154"/>
      <c r="O8" s="20"/>
      <c r="P8" s="20" t="s">
        <v>72</v>
      </c>
      <c r="Q8" s="20"/>
      <c r="R8" s="1"/>
      <c r="S8" s="1"/>
      <c r="T8" s="1" t="s">
        <v>30</v>
      </c>
      <c r="U8" s="1"/>
      <c r="V8" s="1"/>
      <c r="X8" s="1"/>
      <c r="Y8" s="1"/>
    </row>
    <row r="9" spans="1:25" x14ac:dyDescent="0.4">
      <c r="A9" s="24"/>
      <c r="B9" s="24"/>
      <c r="C9" s="24"/>
      <c r="D9" s="62"/>
      <c r="E9" s="24" t="s">
        <v>30</v>
      </c>
      <c r="F9" s="27" t="str">
        <f>+MID(E9,3,1)</f>
        <v>0</v>
      </c>
      <c r="G9" s="27" t="str">
        <f>+MID(E9,5,1)</f>
        <v>2</v>
      </c>
      <c r="H9" s="28">
        <f>+F9+G9/2</f>
        <v>1</v>
      </c>
      <c r="I9" s="24"/>
      <c r="J9" s="24"/>
      <c r="K9" s="73"/>
      <c r="L9" s="74"/>
      <c r="M9" s="32" t="b">
        <f t="shared" ref="M9:M22" si="0">IF(AND(K9=1,L9=1,C9&lt;10),0,IF(AND(K9=1,L9=1,C9&lt;=40),100,IF(AND(K9=1,L9=1,C9&lt;=60),150,IF(AND(K9=1,L9=1,C9&gt;60),200,IF(AND(K9=1,L9=2,C9&lt;10),0,IF(AND(K9=1,L9=2,C9&lt;=40),200,IF(AND(K9=1,L9=2,C9&lt;=60),300,IF(AND(K9=1,L9=2,C9&gt;60),400,IF(AND(K9=1,L9=3,C9&lt;10),0,IF(AND(K9=1,L9=3,C9&lt;=40),300,IF(AND(K9=1,L9=3,C9&lt;=60),400,IF(AND(K9=1,L9=3,C9&gt;60),500,IF(AND(K9=2,L9=1,C9&lt;2),0,IF(AND(K9=2,L9=1,C9&lt;=2),100,IF(AND(K9=2,L9=1,C9&lt;=10),200,IF(AND(K9=2,L9=1,C9&lt;=20),250,IF(AND(K9=2,L9=1,C9&gt;20),300,IF(AND(K9=2,L9=2,C9&lt;2),0,IF(AND(K9=2,L9=2,C9&lt;=2),200,IF(AND(K9=2,L9=2,C9&lt;=10),400,IF(AND(K9=2,L9=2,C9&lt;=20),500,IF(AND(K9=2,L9=2,C9&gt;20),600,IF(AND(K9=2,L9=3,C9&lt;2),0,IF(AND(K9=2,L9=3,C9&lt;=2),300,IF(AND(K9=2,L9=3,C9&lt;=10),500,IF(AND(K9=2,L9=3,C9&lt;=20),600,IF(AND(K9=2,L9=3,C9&gt;20),700,IF(AND(K9=3,L9=1,C9&lt;2),0,IF(AND(K9=3,L9=1,C9&lt;=2),150,IF(AND(K9=3,L9=1,C9&lt;=10),250,IF(AND(K9=3,L9=1,C9&lt;=20),300,IF(AND(K9=3,L9=1,C9&gt;20),350,IF(AND(K9=3,L9=2,C9&lt;2),0,IF(AND(K9=3,L9=2,C9&lt;=2),300,IF(AND(K9=3,L9=2,C9&lt;=10),500,IF(AND(K9=3,L9=2,C9&lt;=20),600,IF(AND(K9=3,L9=2,C9&gt;20),700,IF(AND(K9=3,L9=3,C9&lt;2),0,IF(AND(K9=3,L9=3,C9&lt;=2),400,IF(AND(K9=3,L9=3,C9&lt;=10),600,IF(AND(K9=3,L9=3,C9&lt;=20),700,IF(AND(K9=3,L9=3,C9&gt;20),800))))))))))))))))))))))))))))))))))))))))))</f>
        <v>0</v>
      </c>
      <c r="N9" s="75">
        <f>+H9*J9*M9</f>
        <v>0</v>
      </c>
      <c r="O9" s="1"/>
      <c r="P9" s="1"/>
      <c r="Q9" s="1"/>
      <c r="R9" s="1"/>
      <c r="S9" s="1"/>
      <c r="T9" s="1" t="s">
        <v>30</v>
      </c>
      <c r="U9" s="1"/>
      <c r="V9" s="1"/>
      <c r="X9" s="1"/>
      <c r="Y9" s="1"/>
    </row>
    <row r="10" spans="1:25" x14ac:dyDescent="0.4">
      <c r="A10" s="24"/>
      <c r="B10" s="24"/>
      <c r="C10" s="24"/>
      <c r="D10" s="35"/>
      <c r="E10" s="24" t="s">
        <v>31</v>
      </c>
      <c r="F10" s="27" t="str">
        <f t="shared" ref="F10:F22" si="1">+MID(E10,3,1)</f>
        <v>1</v>
      </c>
      <c r="G10" s="27" t="str">
        <f t="shared" ref="G10:G22" si="2">+MID(E10,5,1)</f>
        <v>2</v>
      </c>
      <c r="H10" s="28">
        <f>+F10+G10/2</f>
        <v>2</v>
      </c>
      <c r="I10" s="24"/>
      <c r="J10" s="24"/>
      <c r="K10" s="73"/>
      <c r="L10" s="74"/>
      <c r="M10" s="32" t="b">
        <f t="shared" si="0"/>
        <v>0</v>
      </c>
      <c r="N10" s="75">
        <f t="shared" ref="N10:N22" si="3">+H10*J10*M10</f>
        <v>0</v>
      </c>
      <c r="O10" s="1"/>
      <c r="P10" s="1"/>
      <c r="Q10" s="1"/>
      <c r="R10" s="1"/>
      <c r="S10" s="1"/>
      <c r="T10" s="1" t="s">
        <v>30</v>
      </c>
      <c r="U10" s="1"/>
      <c r="V10" s="1"/>
      <c r="X10" s="1"/>
      <c r="Y10" s="1"/>
    </row>
    <row r="11" spans="1:25" ht="21.75" x14ac:dyDescent="0.5">
      <c r="A11" s="24"/>
      <c r="B11" s="24"/>
      <c r="C11" s="24"/>
      <c r="D11" s="35"/>
      <c r="E11" s="24" t="s">
        <v>33</v>
      </c>
      <c r="F11" s="27" t="str">
        <f t="shared" si="1"/>
        <v>3</v>
      </c>
      <c r="G11" s="27" t="str">
        <f t="shared" si="2"/>
        <v>0</v>
      </c>
      <c r="H11" s="28">
        <f t="shared" ref="H11:H22" si="4">+F11+G11/2</f>
        <v>3</v>
      </c>
      <c r="I11" s="24"/>
      <c r="J11" s="24"/>
      <c r="K11" s="73"/>
      <c r="L11" s="74"/>
      <c r="M11" s="32" t="b">
        <f t="shared" si="0"/>
        <v>0</v>
      </c>
      <c r="N11" s="75">
        <f t="shared" si="3"/>
        <v>0</v>
      </c>
      <c r="O11" s="20"/>
      <c r="P11" s="20"/>
      <c r="Q11" s="20"/>
      <c r="R11" s="1"/>
      <c r="S11" s="1"/>
      <c r="T11" s="1"/>
      <c r="U11" s="1"/>
      <c r="V11" s="1"/>
      <c r="W11" s="1"/>
      <c r="X11" s="1"/>
      <c r="Y11" s="1"/>
    </row>
    <row r="12" spans="1:25" x14ac:dyDescent="0.4">
      <c r="A12" s="24"/>
      <c r="B12" s="24"/>
      <c r="C12" s="24"/>
      <c r="D12" s="35"/>
      <c r="E12" s="24" t="s">
        <v>34</v>
      </c>
      <c r="F12" s="27" t="str">
        <f t="shared" si="1"/>
        <v>0</v>
      </c>
      <c r="G12" s="27" t="str">
        <f t="shared" si="2"/>
        <v>6</v>
      </c>
      <c r="H12" s="28">
        <f t="shared" si="4"/>
        <v>3</v>
      </c>
      <c r="I12" s="24"/>
      <c r="J12" s="24"/>
      <c r="K12" s="73"/>
      <c r="L12" s="74"/>
      <c r="M12" s="32" t="b">
        <f t="shared" si="0"/>
        <v>0</v>
      </c>
      <c r="N12" s="75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4">
      <c r="A13" s="24"/>
      <c r="B13" s="24"/>
      <c r="C13" s="24"/>
      <c r="D13" s="35"/>
      <c r="E13" s="24" t="s">
        <v>30</v>
      </c>
      <c r="F13" s="27" t="str">
        <f t="shared" si="1"/>
        <v>0</v>
      </c>
      <c r="G13" s="27" t="str">
        <f t="shared" si="2"/>
        <v>2</v>
      </c>
      <c r="H13" s="28">
        <f t="shared" si="4"/>
        <v>1</v>
      </c>
      <c r="I13" s="24"/>
      <c r="J13" s="24"/>
      <c r="K13" s="73"/>
      <c r="L13" s="74"/>
      <c r="M13" s="32" t="b">
        <f t="shared" si="0"/>
        <v>0</v>
      </c>
      <c r="N13" s="75">
        <f t="shared" si="3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4">
      <c r="A14" s="24"/>
      <c r="B14" s="24"/>
      <c r="C14" s="24"/>
      <c r="D14" s="35"/>
      <c r="E14" s="24" t="s">
        <v>31</v>
      </c>
      <c r="F14" s="27" t="str">
        <f t="shared" si="1"/>
        <v>1</v>
      </c>
      <c r="G14" s="27" t="str">
        <f t="shared" si="2"/>
        <v>2</v>
      </c>
      <c r="H14" s="28">
        <f t="shared" si="4"/>
        <v>2</v>
      </c>
      <c r="I14" s="24"/>
      <c r="J14" s="24"/>
      <c r="K14" s="73"/>
      <c r="L14" s="74"/>
      <c r="M14" s="32" t="b">
        <f t="shared" si="0"/>
        <v>0</v>
      </c>
      <c r="N14" s="75">
        <f t="shared" si="3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4">
      <c r="A15" s="24"/>
      <c r="B15" s="24"/>
      <c r="C15" s="24"/>
      <c r="D15" s="35"/>
      <c r="E15" s="24" t="s">
        <v>31</v>
      </c>
      <c r="F15" s="27" t="str">
        <f t="shared" si="1"/>
        <v>1</v>
      </c>
      <c r="G15" s="27" t="str">
        <f t="shared" si="2"/>
        <v>2</v>
      </c>
      <c r="H15" s="28">
        <f t="shared" si="4"/>
        <v>2</v>
      </c>
      <c r="I15" s="24"/>
      <c r="J15" s="24"/>
      <c r="K15" s="73"/>
      <c r="L15" s="74"/>
      <c r="M15" s="32" t="b">
        <f t="shared" si="0"/>
        <v>0</v>
      </c>
      <c r="N15" s="75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4">
      <c r="A16" s="24"/>
      <c r="B16" s="24"/>
      <c r="C16" s="24"/>
      <c r="D16" s="35"/>
      <c r="E16" s="24" t="s">
        <v>31</v>
      </c>
      <c r="F16" s="27" t="str">
        <f t="shared" si="1"/>
        <v>1</v>
      </c>
      <c r="G16" s="27" t="str">
        <f t="shared" si="2"/>
        <v>2</v>
      </c>
      <c r="H16" s="28">
        <f t="shared" si="4"/>
        <v>2</v>
      </c>
      <c r="I16" s="24"/>
      <c r="J16" s="24"/>
      <c r="K16" s="73"/>
      <c r="L16" s="74"/>
      <c r="M16" s="32" t="b">
        <f t="shared" si="0"/>
        <v>0</v>
      </c>
      <c r="N16" s="75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4">
      <c r="A17" s="24"/>
      <c r="B17" s="24"/>
      <c r="C17" s="24"/>
      <c r="D17" s="35"/>
      <c r="E17" s="24" t="s">
        <v>31</v>
      </c>
      <c r="F17" s="27" t="str">
        <f t="shared" si="1"/>
        <v>1</v>
      </c>
      <c r="G17" s="27" t="str">
        <f t="shared" si="2"/>
        <v>2</v>
      </c>
      <c r="H17" s="28">
        <f t="shared" si="4"/>
        <v>2</v>
      </c>
      <c r="I17" s="24"/>
      <c r="J17" s="24"/>
      <c r="K17" s="73"/>
      <c r="L17" s="74"/>
      <c r="M17" s="32" t="b">
        <f t="shared" si="0"/>
        <v>0</v>
      </c>
      <c r="N17" s="75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4">
      <c r="A18" s="24"/>
      <c r="B18" s="24"/>
      <c r="C18" s="24"/>
      <c r="D18" s="35"/>
      <c r="E18" s="24" t="s">
        <v>31</v>
      </c>
      <c r="F18" s="27" t="str">
        <f t="shared" si="1"/>
        <v>1</v>
      </c>
      <c r="G18" s="27" t="str">
        <f t="shared" si="2"/>
        <v>2</v>
      </c>
      <c r="H18" s="28">
        <f t="shared" si="4"/>
        <v>2</v>
      </c>
      <c r="I18" s="24"/>
      <c r="J18" s="24"/>
      <c r="K18" s="73"/>
      <c r="L18" s="74"/>
      <c r="M18" s="32" t="b">
        <f t="shared" si="0"/>
        <v>0</v>
      </c>
      <c r="N18" s="75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4">
      <c r="A19" s="24"/>
      <c r="B19" s="24"/>
      <c r="C19" s="24"/>
      <c r="D19" s="35"/>
      <c r="E19" s="24" t="s">
        <v>31</v>
      </c>
      <c r="F19" s="27" t="str">
        <f t="shared" si="1"/>
        <v>1</v>
      </c>
      <c r="G19" s="27" t="str">
        <f t="shared" si="2"/>
        <v>2</v>
      </c>
      <c r="H19" s="28">
        <f t="shared" si="4"/>
        <v>2</v>
      </c>
      <c r="I19" s="24"/>
      <c r="J19" s="24"/>
      <c r="K19" s="73"/>
      <c r="L19" s="74"/>
      <c r="M19" s="32" t="b">
        <f t="shared" si="0"/>
        <v>0</v>
      </c>
      <c r="N19" s="75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4">
      <c r="A20" s="37"/>
      <c r="B20" s="37"/>
      <c r="C20" s="37"/>
      <c r="D20" s="38"/>
      <c r="E20" s="24" t="s">
        <v>31</v>
      </c>
      <c r="F20" s="27" t="str">
        <f t="shared" si="1"/>
        <v>1</v>
      </c>
      <c r="G20" s="27" t="str">
        <f t="shared" si="2"/>
        <v>2</v>
      </c>
      <c r="H20" s="28">
        <f t="shared" si="4"/>
        <v>2</v>
      </c>
      <c r="I20" s="24"/>
      <c r="J20" s="24"/>
      <c r="K20" s="73"/>
      <c r="L20" s="74"/>
      <c r="M20" s="32" t="b">
        <f t="shared" si="0"/>
        <v>0</v>
      </c>
      <c r="N20" s="75">
        <f t="shared" si="3"/>
        <v>0</v>
      </c>
      <c r="O20" s="1"/>
      <c r="P20" s="1"/>
      <c r="V20" s="1"/>
      <c r="W20" s="1"/>
      <c r="X20" s="1"/>
      <c r="Y20" s="1"/>
    </row>
    <row r="21" spans="1:25" x14ac:dyDescent="0.4">
      <c r="A21" s="37"/>
      <c r="B21" s="37"/>
      <c r="C21" s="37"/>
      <c r="D21" s="38"/>
      <c r="E21" s="24" t="s">
        <v>31</v>
      </c>
      <c r="F21" s="27" t="str">
        <f t="shared" si="1"/>
        <v>1</v>
      </c>
      <c r="G21" s="27" t="str">
        <f t="shared" si="2"/>
        <v>2</v>
      </c>
      <c r="H21" s="28">
        <f t="shared" si="4"/>
        <v>2</v>
      </c>
      <c r="I21" s="24"/>
      <c r="J21" s="24"/>
      <c r="K21" s="73"/>
      <c r="L21" s="74"/>
      <c r="M21" s="32" t="b">
        <f t="shared" si="0"/>
        <v>0</v>
      </c>
      <c r="N21" s="75">
        <f t="shared" si="3"/>
        <v>0</v>
      </c>
      <c r="O21" s="1"/>
      <c r="P21" s="1"/>
      <c r="V21" s="1"/>
      <c r="W21" s="1"/>
      <c r="X21" s="1"/>
      <c r="Y21" s="1"/>
    </row>
    <row r="22" spans="1:25" x14ac:dyDescent="0.4">
      <c r="A22" s="37"/>
      <c r="B22" s="37"/>
      <c r="C22" s="37"/>
      <c r="D22" s="38"/>
      <c r="E22" s="24" t="s">
        <v>31</v>
      </c>
      <c r="F22" s="27" t="str">
        <f t="shared" si="1"/>
        <v>1</v>
      </c>
      <c r="G22" s="27" t="str">
        <f t="shared" si="2"/>
        <v>2</v>
      </c>
      <c r="H22" s="28">
        <f t="shared" si="4"/>
        <v>2</v>
      </c>
      <c r="I22" s="24"/>
      <c r="J22" s="24"/>
      <c r="K22" s="73"/>
      <c r="L22" s="74"/>
      <c r="M22" s="32" t="b">
        <f t="shared" si="0"/>
        <v>0</v>
      </c>
      <c r="N22" s="75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4">
      <c r="B23" s="40" t="s">
        <v>20</v>
      </c>
      <c r="C23" s="1"/>
      <c r="D23" s="51" t="s">
        <v>69</v>
      </c>
      <c r="E23" s="1" t="s">
        <v>70</v>
      </c>
      <c r="M23" s="76" t="s">
        <v>60</v>
      </c>
      <c r="N23" s="75">
        <f>SUM(N9:N22)</f>
        <v>0</v>
      </c>
    </row>
    <row r="24" spans="1:25" x14ac:dyDescent="0.4">
      <c r="B24" s="40"/>
      <c r="C24" s="1"/>
      <c r="D24" s="1" t="s">
        <v>46</v>
      </c>
      <c r="E24" s="1" t="s">
        <v>71</v>
      </c>
      <c r="M24" s="77"/>
      <c r="N24" s="78"/>
    </row>
    <row r="25" spans="1:25" x14ac:dyDescent="0.4">
      <c r="C25" s="155" t="s">
        <v>25</v>
      </c>
      <c r="D25" s="155"/>
    </row>
    <row r="26" spans="1:25" x14ac:dyDescent="0.4">
      <c r="C26" s="52">
        <v>1</v>
      </c>
      <c r="D26" s="53" t="s">
        <v>44</v>
      </c>
    </row>
    <row r="27" spans="1:25" x14ac:dyDescent="0.4">
      <c r="C27" s="52">
        <v>2</v>
      </c>
      <c r="D27" s="53" t="s">
        <v>48</v>
      </c>
    </row>
    <row r="28" spans="1:25" x14ac:dyDescent="0.4">
      <c r="C28" s="52">
        <v>3</v>
      </c>
      <c r="D28" s="53" t="s">
        <v>50</v>
      </c>
    </row>
    <row r="29" spans="1:25" x14ac:dyDescent="0.4">
      <c r="C29" s="155" t="s">
        <v>26</v>
      </c>
      <c r="D29" s="155"/>
    </row>
    <row r="30" spans="1:25" x14ac:dyDescent="0.4">
      <c r="C30" s="54">
        <v>1</v>
      </c>
      <c r="D30" s="54" t="s">
        <v>45</v>
      </c>
    </row>
    <row r="31" spans="1:25" x14ac:dyDescent="0.4">
      <c r="C31" s="54">
        <v>2</v>
      </c>
      <c r="D31" s="54" t="s">
        <v>49</v>
      </c>
    </row>
    <row r="32" spans="1:25" x14ac:dyDescent="0.4">
      <c r="C32" s="54">
        <v>3</v>
      </c>
      <c r="D32" s="54" t="s">
        <v>51</v>
      </c>
    </row>
  </sheetData>
  <mergeCells count="23">
    <mergeCell ref="C25:D25"/>
    <mergeCell ref="C29:D29"/>
    <mergeCell ref="F6:H6"/>
    <mergeCell ref="I6:I8"/>
    <mergeCell ref="J6:J8"/>
    <mergeCell ref="N6:N8"/>
    <mergeCell ref="F7:F8"/>
    <mergeCell ref="G7:G8"/>
    <mergeCell ref="H7:H8"/>
    <mergeCell ref="K7:K8"/>
    <mergeCell ref="L7:L8"/>
    <mergeCell ref="M7:M8"/>
    <mergeCell ref="K6:M6"/>
    <mergeCell ref="A1:L1"/>
    <mergeCell ref="I2:L2"/>
    <mergeCell ref="C3:E3"/>
    <mergeCell ref="H3:L3"/>
    <mergeCell ref="A5:D5"/>
    <mergeCell ref="A6:A8"/>
    <mergeCell ref="B6:B8"/>
    <mergeCell ref="C6:C8"/>
    <mergeCell ref="D6:D8"/>
    <mergeCell ref="E6:E8"/>
  </mergeCells>
  <dataValidations count="6">
    <dataValidation type="list" allowBlank="1" showInputMessage="1" showErrorMessage="1" sqref="H3:L3">
      <formula1>$P$6:$P$8</formula1>
    </dataValidation>
    <dataValidation type="list" allowBlank="1" showInputMessage="1" showErrorMessage="1" sqref="L9:L22">
      <formula1>$C$30:$C$32</formula1>
    </dataValidation>
    <dataValidation type="list" allowBlank="1" showInputMessage="1" showErrorMessage="1" sqref="K10:K22">
      <formula1>$D$26:$D$28</formula1>
    </dataValidation>
    <dataValidation type="list" allowBlank="1" showInputMessage="1" showErrorMessage="1" sqref="K9">
      <formula1>$C$26:$C$28</formula1>
    </dataValidation>
    <dataValidation type="list" allowBlank="1" showInputMessage="1" showErrorMessage="1" sqref="E9:E22">
      <formula1>$T$2:$T$10</formula1>
    </dataValidation>
    <dataValidation type="list" allowBlank="1" showInputMessage="1" showErrorMessage="1" sqref="E2">
      <formula1>$P$2:$P$3</formula1>
    </dataValidation>
  </dataValidations>
  <pageMargins left="0.45" right="0.45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BreakPreview" zoomScale="80" zoomScaleNormal="100" zoomScaleSheetLayoutView="80" workbookViewId="0">
      <selection activeCell="T15" sqref="T15"/>
    </sheetView>
  </sheetViews>
  <sheetFormatPr defaultRowHeight="15" x14ac:dyDescent="0.35"/>
  <cols>
    <col min="1" max="1" width="7.140625" style="79" customWidth="1"/>
    <col min="2" max="2" width="9.140625" style="79"/>
    <col min="3" max="3" width="18.7109375" style="79" customWidth="1"/>
    <col min="4" max="4" width="8.5703125" style="79" customWidth="1"/>
    <col min="5" max="5" width="8.140625" style="79" customWidth="1"/>
    <col min="6" max="7" width="6.5703125" style="79" customWidth="1"/>
    <col min="8" max="8" width="8" style="79" customWidth="1"/>
    <col min="9" max="9" width="7.140625" style="79" customWidth="1"/>
    <col min="10" max="10" width="8.28515625" style="79" customWidth="1"/>
    <col min="11" max="11" width="8.140625" style="79" customWidth="1"/>
    <col min="12" max="12" width="10.28515625" style="79" customWidth="1"/>
    <col min="13" max="13" width="10.5703125" style="79" customWidth="1"/>
    <col min="14" max="14" width="9.85546875" style="79" customWidth="1"/>
    <col min="15" max="16" width="7.7109375" style="79" customWidth="1"/>
    <col min="17" max="17" width="9.140625" style="79"/>
    <col min="18" max="18" width="16.140625" style="79" customWidth="1"/>
    <col min="19" max="19" width="23.5703125" style="79" customWidth="1"/>
    <col min="20" max="20" width="19.140625" style="79" customWidth="1"/>
    <col min="21" max="16384" width="9.140625" style="79"/>
  </cols>
  <sheetData>
    <row r="1" spans="1:20" ht="24" x14ac:dyDescent="0.55000000000000004">
      <c r="A1" s="172" t="s">
        <v>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39"/>
      <c r="Q1" s="80" t="s">
        <v>128</v>
      </c>
      <c r="S1" s="80" t="s">
        <v>77</v>
      </c>
    </row>
    <row r="2" spans="1:20" ht="24" x14ac:dyDescent="0.55000000000000004">
      <c r="A2" s="173" t="s">
        <v>78</v>
      </c>
      <c r="B2" s="173"/>
      <c r="C2" s="173"/>
      <c r="D2" s="173"/>
      <c r="E2" s="173"/>
      <c r="F2" s="173"/>
      <c r="G2" s="173"/>
      <c r="H2" s="81" t="s">
        <v>79</v>
      </c>
      <c r="I2" s="81"/>
      <c r="J2" s="215">
        <v>1</v>
      </c>
      <c r="K2" s="216" t="str">
        <f>+VLOOKUP(J2,Q2:R3,2,0)</f>
        <v>สิงหาคม -ธันวาคม</v>
      </c>
      <c r="L2" s="81"/>
      <c r="M2" s="81"/>
      <c r="N2" s="81"/>
      <c r="O2" s="81"/>
      <c r="P2" s="213"/>
      <c r="Q2" s="79">
        <v>1</v>
      </c>
      <c r="R2" s="2" t="s">
        <v>3</v>
      </c>
      <c r="S2" s="80" t="s">
        <v>80</v>
      </c>
      <c r="T2" s="79" t="s">
        <v>130</v>
      </c>
    </row>
    <row r="3" spans="1:20" ht="21.75" x14ac:dyDescent="0.5">
      <c r="A3" s="174" t="s">
        <v>81</v>
      </c>
      <c r="B3" s="177" t="s">
        <v>82</v>
      </c>
      <c r="C3" s="178"/>
      <c r="D3" s="82"/>
      <c r="E3" s="83"/>
      <c r="F3" s="84"/>
      <c r="G3" s="85"/>
      <c r="H3" s="86" t="s">
        <v>83</v>
      </c>
      <c r="I3" s="86"/>
      <c r="J3" s="183" t="s">
        <v>84</v>
      </c>
      <c r="K3" s="184"/>
      <c r="L3" s="87" t="s">
        <v>85</v>
      </c>
      <c r="M3" s="82"/>
      <c r="N3" s="83"/>
      <c r="O3" s="82"/>
      <c r="P3" s="111"/>
      <c r="Q3" s="79">
        <v>2</v>
      </c>
      <c r="R3" s="2" t="s">
        <v>8</v>
      </c>
      <c r="S3" s="80" t="s">
        <v>86</v>
      </c>
      <c r="T3" s="79" t="s">
        <v>131</v>
      </c>
    </row>
    <row r="4" spans="1:20" ht="18.75" x14ac:dyDescent="0.45">
      <c r="A4" s="175"/>
      <c r="B4" s="179"/>
      <c r="C4" s="180"/>
      <c r="D4" s="88"/>
      <c r="E4" s="89"/>
      <c r="F4" s="181" t="s">
        <v>25</v>
      </c>
      <c r="G4" s="182"/>
      <c r="H4" s="185" t="s">
        <v>87</v>
      </c>
      <c r="I4" s="185"/>
      <c r="J4" s="179" t="s">
        <v>88</v>
      </c>
      <c r="K4" s="180"/>
      <c r="L4" s="88" t="s">
        <v>89</v>
      </c>
      <c r="M4" s="88"/>
      <c r="N4" s="89"/>
      <c r="O4" s="88"/>
      <c r="P4" s="136"/>
      <c r="S4" s="80" t="s">
        <v>90</v>
      </c>
      <c r="T4" s="79" t="s">
        <v>132</v>
      </c>
    </row>
    <row r="5" spans="1:20" ht="18.75" x14ac:dyDescent="0.45">
      <c r="A5" s="175"/>
      <c r="B5" s="179"/>
      <c r="C5" s="180"/>
      <c r="D5" s="88" t="s">
        <v>91</v>
      </c>
      <c r="E5" s="89" t="s">
        <v>92</v>
      </c>
      <c r="F5" s="90" t="s">
        <v>93</v>
      </c>
      <c r="G5" s="87" t="s">
        <v>94</v>
      </c>
      <c r="H5" s="186" t="s">
        <v>95</v>
      </c>
      <c r="I5" s="187"/>
      <c r="J5" s="188"/>
      <c r="K5" s="189"/>
      <c r="L5" s="91" t="s">
        <v>96</v>
      </c>
      <c r="M5" s="88" t="s">
        <v>97</v>
      </c>
      <c r="N5" s="89" t="s">
        <v>98</v>
      </c>
      <c r="O5" s="88" t="s">
        <v>20</v>
      </c>
      <c r="P5" s="136"/>
      <c r="S5" s="80" t="s">
        <v>99</v>
      </c>
      <c r="T5" s="79" t="s">
        <v>133</v>
      </c>
    </row>
    <row r="6" spans="1:20" ht="18.75" x14ac:dyDescent="0.45">
      <c r="A6" s="175"/>
      <c r="B6" s="179"/>
      <c r="C6" s="180"/>
      <c r="D6" s="88" t="s">
        <v>100</v>
      </c>
      <c r="E6" s="89" t="s">
        <v>101</v>
      </c>
      <c r="F6" s="92" t="s">
        <v>102</v>
      </c>
      <c r="G6" s="88" t="s">
        <v>102</v>
      </c>
      <c r="H6" s="93" t="s">
        <v>93</v>
      </c>
      <c r="I6" s="87" t="s">
        <v>94</v>
      </c>
      <c r="J6" s="93" t="s">
        <v>93</v>
      </c>
      <c r="K6" s="87" t="s">
        <v>94</v>
      </c>
      <c r="L6" s="88" t="s">
        <v>94</v>
      </c>
      <c r="M6" s="88" t="s">
        <v>103</v>
      </c>
      <c r="N6" s="89" t="s">
        <v>104</v>
      </c>
      <c r="O6" s="88"/>
      <c r="P6" s="136"/>
      <c r="S6" s="80" t="s">
        <v>105</v>
      </c>
      <c r="T6" s="79" t="s">
        <v>134</v>
      </c>
    </row>
    <row r="7" spans="1:20" ht="21.75" x14ac:dyDescent="0.5">
      <c r="A7" s="176"/>
      <c r="B7" s="181"/>
      <c r="C7" s="182"/>
      <c r="D7" s="94"/>
      <c r="E7" s="95"/>
      <c r="F7" s="96" t="s">
        <v>106</v>
      </c>
      <c r="G7" s="94" t="s">
        <v>106</v>
      </c>
      <c r="H7" s="96"/>
      <c r="I7" s="94"/>
      <c r="J7" s="96"/>
      <c r="K7" s="94"/>
      <c r="L7" s="94"/>
      <c r="M7" s="97"/>
      <c r="N7" s="98"/>
      <c r="O7" s="97"/>
      <c r="P7" s="111"/>
      <c r="S7" s="2"/>
    </row>
    <row r="8" spans="1:20" ht="21.75" x14ac:dyDescent="0.5">
      <c r="A8" s="99" t="s">
        <v>107</v>
      </c>
      <c r="B8" s="190" t="str">
        <f>+[1]แบบใบเบิกในเวลา!C3</f>
        <v>(ชื่อผู้สอน)</v>
      </c>
      <c r="C8" s="191"/>
      <c r="D8" s="94"/>
      <c r="E8" s="95"/>
      <c r="F8" s="100" t="str">
        <f>IF(H8&gt;0,"/","-")</f>
        <v>-</v>
      </c>
      <c r="G8" s="100"/>
      <c r="H8" s="101">
        <f>+[1]แบบใบเบิกในเวลา!I42</f>
        <v>0</v>
      </c>
      <c r="I8" s="101"/>
      <c r="J8" s="100">
        <f>+[1]แบบใบเบิกในเวลา!L42</f>
        <v>0</v>
      </c>
      <c r="K8" s="102"/>
      <c r="L8" s="103"/>
      <c r="M8" s="97"/>
      <c r="N8" s="98"/>
      <c r="O8" s="97"/>
      <c r="P8" s="111"/>
      <c r="S8" s="2"/>
    </row>
    <row r="9" spans="1:20" ht="18.75" x14ac:dyDescent="0.45">
      <c r="A9" s="99"/>
      <c r="B9" s="104"/>
      <c r="C9" s="105"/>
      <c r="D9" s="94"/>
      <c r="E9" s="95"/>
      <c r="F9" s="106"/>
      <c r="G9" s="106"/>
      <c r="H9" s="106"/>
      <c r="I9" s="106"/>
      <c r="J9" s="107"/>
      <c r="K9" s="107"/>
      <c r="L9" s="103"/>
      <c r="M9" s="97"/>
      <c r="N9" s="98"/>
      <c r="O9" s="97"/>
      <c r="P9" s="111"/>
    </row>
    <row r="10" spans="1:20" ht="18.75" x14ac:dyDescent="0.45">
      <c r="A10" s="106"/>
      <c r="B10" s="108"/>
      <c r="C10" s="109"/>
      <c r="D10" s="106"/>
      <c r="E10" s="110"/>
      <c r="F10" s="106"/>
      <c r="G10" s="106"/>
      <c r="H10" s="106"/>
      <c r="I10" s="106"/>
      <c r="J10" s="107"/>
      <c r="K10" s="107"/>
      <c r="L10" s="103"/>
      <c r="M10" s="110"/>
      <c r="N10" s="110"/>
      <c r="O10" s="106"/>
      <c r="P10" s="136"/>
    </row>
    <row r="11" spans="1:20" ht="19.5" thickBot="1" x14ac:dyDescent="0.5">
      <c r="A11" s="90"/>
      <c r="B11" s="111"/>
      <c r="C11" s="111"/>
      <c r="D11" s="111"/>
      <c r="E11" s="111"/>
      <c r="F11" s="111"/>
      <c r="G11" s="111"/>
      <c r="H11" s="89"/>
      <c r="I11" s="89"/>
      <c r="J11" s="192" t="s">
        <v>108</v>
      </c>
      <c r="K11" s="193"/>
      <c r="L11" s="112">
        <f>SUM(L8:L10)</f>
        <v>0</v>
      </c>
      <c r="M11" s="113"/>
      <c r="N11" s="111"/>
      <c r="O11" s="114"/>
      <c r="P11" s="111"/>
    </row>
    <row r="12" spans="1:20" ht="19.5" thickTop="1" x14ac:dyDescent="0.45">
      <c r="A12" s="115"/>
      <c r="B12" s="98"/>
      <c r="C12" s="98"/>
      <c r="D12" s="98"/>
      <c r="E12" s="194"/>
      <c r="F12" s="194"/>
      <c r="G12" s="194"/>
      <c r="H12" s="194"/>
      <c r="I12" s="194"/>
      <c r="J12" s="194"/>
      <c r="K12" s="194"/>
      <c r="L12" s="116"/>
      <c r="M12" s="98"/>
      <c r="N12" s="98"/>
      <c r="O12" s="117"/>
      <c r="P12" s="111"/>
    </row>
    <row r="13" spans="1:20" ht="18.75" x14ac:dyDescent="0.45">
      <c r="A13" s="195" t="s">
        <v>109</v>
      </c>
      <c r="B13" s="196"/>
      <c r="C13" s="196"/>
      <c r="D13" s="102">
        <f>L11</f>
        <v>0</v>
      </c>
      <c r="E13" s="118" t="s">
        <v>110</v>
      </c>
      <c r="F13" s="197" t="s">
        <v>111</v>
      </c>
      <c r="G13" s="198"/>
      <c r="H13" s="198"/>
      <c r="I13" s="198"/>
      <c r="J13" s="198"/>
      <c r="K13" s="199"/>
      <c r="L13" s="169" t="s">
        <v>112</v>
      </c>
      <c r="M13" s="170"/>
      <c r="N13" s="170"/>
      <c r="O13" s="171"/>
      <c r="P13" s="138"/>
    </row>
    <row r="14" spans="1:20" ht="21.75" x14ac:dyDescent="0.5">
      <c r="A14" s="113" t="s">
        <v>113</v>
      </c>
      <c r="B14" s="119" t="str">
        <f>CONCATENATE("{",CONCATENATE(BAHTTEXT(D13)),"}")</f>
        <v>{ศูนย์บาทถ้วน}</v>
      </c>
      <c r="C14" s="120"/>
      <c r="D14" s="121"/>
      <c r="E14" s="118"/>
      <c r="F14" s="122"/>
      <c r="G14" s="123"/>
      <c r="H14" s="123"/>
      <c r="I14" s="123"/>
      <c r="J14" s="123"/>
      <c r="K14" s="124"/>
      <c r="L14" s="125"/>
      <c r="M14" s="126"/>
      <c r="N14" s="126"/>
      <c r="O14" s="127"/>
      <c r="P14" s="138"/>
    </row>
    <row r="15" spans="1:20" ht="18.75" x14ac:dyDescent="0.45">
      <c r="A15" s="128"/>
      <c r="B15" s="129"/>
      <c r="C15" s="129"/>
      <c r="D15" s="111"/>
      <c r="E15" s="118"/>
      <c r="F15" s="185" t="s">
        <v>114</v>
      </c>
      <c r="G15" s="185"/>
      <c r="H15" s="185"/>
      <c r="I15" s="185"/>
      <c r="J15" s="185"/>
      <c r="K15" s="180"/>
      <c r="L15" s="200" t="s">
        <v>115</v>
      </c>
      <c r="M15" s="201"/>
      <c r="N15" s="201"/>
      <c r="O15" s="202"/>
      <c r="P15" s="137"/>
    </row>
    <row r="16" spans="1:20" ht="18.75" x14ac:dyDescent="0.45">
      <c r="A16" s="113"/>
      <c r="B16" s="111"/>
      <c r="C16" s="111"/>
      <c r="D16" s="111"/>
      <c r="E16" s="118"/>
      <c r="F16" s="203" t="str">
        <f>+B8</f>
        <v>(ชื่อผู้สอน)</v>
      </c>
      <c r="G16" s="204"/>
      <c r="H16" s="204"/>
      <c r="I16" s="204"/>
      <c r="J16" s="204"/>
      <c r="K16" s="205"/>
      <c r="L16" s="200" t="s">
        <v>116</v>
      </c>
      <c r="M16" s="201"/>
      <c r="N16" s="201"/>
      <c r="O16" s="202"/>
      <c r="P16" s="137"/>
    </row>
    <row r="17" spans="1:16" ht="18.75" x14ac:dyDescent="0.45">
      <c r="A17" s="113"/>
      <c r="B17" s="111"/>
      <c r="C17" s="111"/>
      <c r="D17" s="111"/>
      <c r="E17" s="118"/>
      <c r="F17" s="179" t="s">
        <v>117</v>
      </c>
      <c r="G17" s="185"/>
      <c r="H17" s="185"/>
      <c r="I17" s="185"/>
      <c r="J17" s="185"/>
      <c r="K17" s="180"/>
      <c r="L17" s="200" t="s">
        <v>118</v>
      </c>
      <c r="M17" s="201"/>
      <c r="N17" s="201"/>
      <c r="O17" s="202"/>
      <c r="P17" s="137"/>
    </row>
    <row r="18" spans="1:16" ht="18.75" x14ac:dyDescent="0.45">
      <c r="A18" s="130"/>
      <c r="B18" s="131"/>
      <c r="C18" s="131"/>
      <c r="D18" s="131"/>
      <c r="E18" s="132"/>
      <c r="F18" s="206" t="s">
        <v>119</v>
      </c>
      <c r="G18" s="207"/>
      <c r="H18" s="207"/>
      <c r="I18" s="207"/>
      <c r="J18" s="207"/>
      <c r="K18" s="208"/>
      <c r="L18" s="206" t="s">
        <v>120</v>
      </c>
      <c r="M18" s="207"/>
      <c r="N18" s="207"/>
      <c r="O18" s="208"/>
      <c r="P18" s="214"/>
    </row>
    <row r="19" spans="1:16" ht="18.75" x14ac:dyDescent="0.45">
      <c r="A19" s="209" t="s">
        <v>121</v>
      </c>
      <c r="B19" s="210"/>
      <c r="C19" s="210"/>
      <c r="D19" s="210"/>
      <c r="E19" s="210"/>
      <c r="F19" s="210"/>
      <c r="G19" s="210"/>
      <c r="H19" s="211"/>
      <c r="I19" s="209" t="s">
        <v>122</v>
      </c>
      <c r="J19" s="210"/>
      <c r="K19" s="210"/>
      <c r="L19" s="210"/>
      <c r="M19" s="210"/>
      <c r="N19" s="210"/>
      <c r="O19" s="211"/>
      <c r="P19" s="134"/>
    </row>
    <row r="20" spans="1:16" ht="18.75" x14ac:dyDescent="0.45">
      <c r="A20" s="133"/>
      <c r="B20" s="134"/>
      <c r="C20" s="134"/>
      <c r="D20" s="134"/>
      <c r="E20" s="134"/>
      <c r="F20" s="134"/>
      <c r="G20" s="134"/>
      <c r="H20" s="135"/>
      <c r="I20" s="133"/>
      <c r="J20" s="134"/>
      <c r="K20" s="134"/>
      <c r="L20" s="134"/>
      <c r="M20" s="134"/>
      <c r="N20" s="134"/>
      <c r="O20" s="135"/>
      <c r="P20" s="134"/>
    </row>
    <row r="21" spans="1:16" ht="18.75" x14ac:dyDescent="0.45">
      <c r="A21" s="212" t="s">
        <v>123</v>
      </c>
      <c r="B21" s="187"/>
      <c r="C21" s="187"/>
      <c r="D21" s="187"/>
      <c r="E21" s="187"/>
      <c r="F21" s="187"/>
      <c r="G21" s="187"/>
      <c r="H21" s="189"/>
      <c r="I21" s="212" t="s">
        <v>124</v>
      </c>
      <c r="J21" s="187"/>
      <c r="K21" s="187"/>
      <c r="L21" s="187"/>
      <c r="M21" s="187"/>
      <c r="N21" s="187"/>
      <c r="O21" s="189"/>
      <c r="P21" s="136"/>
    </row>
    <row r="22" spans="1:16" ht="18.75" x14ac:dyDescent="0.45">
      <c r="A22" s="217" t="str">
        <f>+VLOOKUP(A23,S2:T6,2,0)</f>
        <v>(อ.ดร.อนันต์ มาลารัตน์)</v>
      </c>
      <c r="B22" s="217"/>
      <c r="C22" s="217"/>
      <c r="D22" s="217"/>
      <c r="E22" s="217"/>
      <c r="F22" s="217"/>
      <c r="G22" s="217"/>
      <c r="H22" s="218"/>
      <c r="I22" s="212" t="s">
        <v>129</v>
      </c>
      <c r="J22" s="187"/>
      <c r="K22" s="187"/>
      <c r="L22" s="187"/>
      <c r="M22" s="187"/>
      <c r="N22" s="187"/>
      <c r="O22" s="189"/>
      <c r="P22" s="136"/>
    </row>
    <row r="23" spans="1:16" ht="18.75" x14ac:dyDescent="0.45">
      <c r="A23" s="219" t="s">
        <v>86</v>
      </c>
      <c r="B23" s="220"/>
      <c r="C23" s="220"/>
      <c r="D23" s="220"/>
      <c r="E23" s="220"/>
      <c r="F23" s="220"/>
      <c r="G23" s="220"/>
      <c r="H23" s="221"/>
      <c r="I23" s="212" t="s">
        <v>125</v>
      </c>
      <c r="J23" s="187"/>
      <c r="K23" s="187"/>
      <c r="L23" s="187"/>
      <c r="M23" s="187"/>
      <c r="N23" s="187"/>
      <c r="O23" s="189"/>
      <c r="P23" s="136"/>
    </row>
    <row r="24" spans="1:16" ht="18.75" x14ac:dyDescent="0.45">
      <c r="A24" s="212" t="s">
        <v>126</v>
      </c>
      <c r="B24" s="187"/>
      <c r="C24" s="187"/>
      <c r="D24" s="187"/>
      <c r="E24" s="187"/>
      <c r="F24" s="187"/>
      <c r="G24" s="187"/>
      <c r="H24" s="189"/>
      <c r="I24" s="212" t="s">
        <v>127</v>
      </c>
      <c r="J24" s="187"/>
      <c r="K24" s="187"/>
      <c r="L24" s="187"/>
      <c r="M24" s="187"/>
      <c r="N24" s="187"/>
      <c r="O24" s="189"/>
      <c r="P24" s="136"/>
    </row>
    <row r="25" spans="1:16" ht="18.75" x14ac:dyDescent="0.45">
      <c r="A25" s="115"/>
      <c r="B25" s="98"/>
      <c r="C25" s="98"/>
      <c r="D25" s="98"/>
      <c r="E25" s="98"/>
      <c r="F25" s="98"/>
      <c r="G25" s="98"/>
      <c r="H25" s="117"/>
      <c r="I25" s="115"/>
      <c r="J25" s="98"/>
      <c r="K25" s="98"/>
      <c r="L25" s="98"/>
      <c r="M25" s="98"/>
      <c r="N25" s="98"/>
      <c r="O25" s="117"/>
      <c r="P25" s="111"/>
    </row>
  </sheetData>
  <mergeCells count="34">
    <mergeCell ref="A22:H22"/>
    <mergeCell ref="I22:O22"/>
    <mergeCell ref="A23:H23"/>
    <mergeCell ref="I23:O23"/>
    <mergeCell ref="A24:H24"/>
    <mergeCell ref="I24:O24"/>
    <mergeCell ref="F18:K18"/>
    <mergeCell ref="L18:O18"/>
    <mergeCell ref="A19:H19"/>
    <mergeCell ref="I19:O19"/>
    <mergeCell ref="A21:H21"/>
    <mergeCell ref="I21:O21"/>
    <mergeCell ref="F15:K15"/>
    <mergeCell ref="L15:O15"/>
    <mergeCell ref="F16:K16"/>
    <mergeCell ref="L16:O16"/>
    <mergeCell ref="F17:K17"/>
    <mergeCell ref="L17:O17"/>
    <mergeCell ref="L13:O13"/>
    <mergeCell ref="A1:O1"/>
    <mergeCell ref="A2:G2"/>
    <mergeCell ref="A3:A7"/>
    <mergeCell ref="B3:C7"/>
    <mergeCell ref="J3:K3"/>
    <mergeCell ref="F4:G4"/>
    <mergeCell ref="H4:I4"/>
    <mergeCell ref="J4:K4"/>
    <mergeCell ref="H5:I5"/>
    <mergeCell ref="J5:K5"/>
    <mergeCell ref="B8:C8"/>
    <mergeCell ref="J11:K11"/>
    <mergeCell ref="E12:K12"/>
    <mergeCell ref="A13:C13"/>
    <mergeCell ref="F13:K13"/>
  </mergeCells>
  <dataValidations count="2">
    <dataValidation type="list" allowBlank="1" showInputMessage="1" showErrorMessage="1" sqref="A23">
      <formula1>$S$2:$S$6</formula1>
    </dataValidation>
    <dataValidation type="list" allowBlank="1" showInputMessage="1" showErrorMessage="1" sqref="J2">
      <formula1>$Q$2:$Q$3</formula1>
    </dataValidation>
  </dataValidations>
  <pageMargins left="0.2" right="0.2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แบบเบิกในเวลา</vt:lpstr>
      <vt:lpstr>แบบเบิกนอกเวลา</vt:lpstr>
      <vt:lpstr>หลักฐานการเบิกจ่าย</vt:lpstr>
      <vt:lpstr>หลักฐานการเบิกจ่าย!Print_Area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PC-Jinda</dc:creator>
  <cp:lastModifiedBy>PC-Jinda</cp:lastModifiedBy>
  <cp:lastPrinted>2023-01-05T03:25:39Z</cp:lastPrinted>
  <dcterms:created xsi:type="dcterms:W3CDTF">2023-01-04T08:20:14Z</dcterms:created>
  <dcterms:modified xsi:type="dcterms:W3CDTF">2023-01-05T03:28:43Z</dcterms:modified>
</cp:coreProperties>
</file>